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- 01.1 - SO - 01.1 - Ú..." sheetId="2" r:id="rId2"/>
    <sheet name="SO - 01.2 - SO - 01.2 - Ú..." sheetId="3" r:id="rId3"/>
    <sheet name="SO - 01.3 - SO - 01.3 - Ú..." sheetId="4" r:id="rId4"/>
    <sheet name="SO - 02.1 - SO - 02.1 - Ú..." sheetId="5" r:id="rId5"/>
    <sheet name="SO - 02.2 - SO - 02.2 - Ú..." sheetId="6" r:id="rId6"/>
    <sheet name="SO - 02.3 - SO - 02.3 - Ú..." sheetId="7" r:id="rId7"/>
    <sheet name="VRN - Vedlejší rozpočtové..." sheetId="8" r:id="rId8"/>
    <sheet name="Pokyny pro vyplnění" sheetId="9" r:id="rId9"/>
  </sheets>
  <definedNames>
    <definedName name="_xlnm.Print_Area" localSheetId="0">'Rekapitulace stavby'!$D$4:$AO$33,'Rekapitulace stavby'!$C$39:$AQ$61</definedName>
    <definedName name="_xlnm.Print_Titles" localSheetId="0">'Rekapitulace stavby'!$49:$49</definedName>
    <definedName name="_xlnm._FilterDatabase" localSheetId="1" hidden="1">'SO - 01.1 - SO - 01.1 - Ú...'!$C$83:$K$121</definedName>
    <definedName name="_xlnm.Print_Area" localSheetId="1">'SO - 01.1 - SO - 01.1 - Ú...'!$C$4:$J$38,'SO - 01.1 - SO - 01.1 - Ú...'!$C$44:$J$63,'SO - 01.1 - SO - 01.1 - Ú...'!$C$69:$K$121</definedName>
    <definedName name="_xlnm.Print_Titles" localSheetId="1">'SO - 01.1 - SO - 01.1 - Ú...'!$83:$83</definedName>
    <definedName name="_xlnm._FilterDatabase" localSheetId="2" hidden="1">'SO - 01.2 - SO - 01.2 - Ú...'!$C$83:$K$114</definedName>
    <definedName name="_xlnm.Print_Area" localSheetId="2">'SO - 01.2 - SO - 01.2 - Ú...'!$C$4:$J$38,'SO - 01.2 - SO - 01.2 - Ú...'!$C$44:$J$63,'SO - 01.2 - SO - 01.2 - Ú...'!$C$69:$K$114</definedName>
    <definedName name="_xlnm.Print_Titles" localSheetId="2">'SO - 01.2 - SO - 01.2 - Ú...'!$83:$83</definedName>
    <definedName name="_xlnm._FilterDatabase" localSheetId="3" hidden="1">'SO - 01.3 - SO - 01.3 - Ú...'!$C$83:$K$120</definedName>
    <definedName name="_xlnm.Print_Area" localSheetId="3">'SO - 01.3 - SO - 01.3 - Ú...'!$C$4:$J$38,'SO - 01.3 - SO - 01.3 - Ú...'!$C$44:$J$63,'SO - 01.3 - SO - 01.3 - Ú...'!$C$69:$K$120</definedName>
    <definedName name="_xlnm.Print_Titles" localSheetId="3">'SO - 01.3 - SO - 01.3 - Ú...'!$83:$83</definedName>
    <definedName name="_xlnm._FilterDatabase" localSheetId="4" hidden="1">'SO - 02.1 - SO - 02.1 - Ú...'!$C$86:$K$169</definedName>
    <definedName name="_xlnm.Print_Area" localSheetId="4">'SO - 02.1 - SO - 02.1 - Ú...'!$C$4:$J$38,'SO - 02.1 - SO - 02.1 - Ú...'!$C$44:$J$66,'SO - 02.1 - SO - 02.1 - Ú...'!$C$72:$K$169</definedName>
    <definedName name="_xlnm.Print_Titles" localSheetId="4">'SO - 02.1 - SO - 02.1 - Ú...'!$86:$86</definedName>
    <definedName name="_xlnm._FilterDatabase" localSheetId="5" hidden="1">'SO - 02.2 - SO - 02.2 - Ú...'!$C$88:$K$154</definedName>
    <definedName name="_xlnm.Print_Area" localSheetId="5">'SO - 02.2 - SO - 02.2 - Ú...'!$C$4:$J$38,'SO - 02.2 - SO - 02.2 - Ú...'!$C$44:$J$68,'SO - 02.2 - SO - 02.2 - Ú...'!$C$74:$K$154</definedName>
    <definedName name="_xlnm.Print_Titles" localSheetId="5">'SO - 02.2 - SO - 02.2 - Ú...'!$88:$88</definedName>
    <definedName name="_xlnm._FilterDatabase" localSheetId="6" hidden="1">'SO - 02.3 - SO - 02.3 - Ú...'!$C$88:$K$217</definedName>
    <definedName name="_xlnm.Print_Area" localSheetId="6">'SO - 02.3 - SO - 02.3 - Ú...'!$C$4:$J$38,'SO - 02.3 - SO - 02.3 - Ú...'!$C$44:$J$68,'SO - 02.3 - SO - 02.3 - Ú...'!$C$74:$K$217</definedName>
    <definedName name="_xlnm.Print_Titles" localSheetId="6">'SO - 02.3 - SO - 02.3 - Ú...'!$88:$88</definedName>
    <definedName name="_xlnm._FilterDatabase" localSheetId="7" hidden="1">'VRN - Vedlejší rozpočtové...'!$C$77:$K$94</definedName>
    <definedName name="_xlnm.Print_Area" localSheetId="7">'VRN - Vedlejší rozpočtové...'!$C$4:$J$36,'VRN - Vedlejší rozpočtové...'!$C$42:$J$59,'VRN - Vedlejší rozpočtové...'!$C$65:$K$94</definedName>
    <definedName name="_xlnm.Print_Titles" localSheetId="7">'VRN - Vedlejší rozpočtové...'!$77:$77</definedName>
    <definedName name="_xlnm.Print_Area" localSheetId="8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60"/>
  <c r="AX60"/>
  <c i="8"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1"/>
  <c r="F34"/>
  <c i="1" r="BD60"/>
  <c i="8" r="BH81"/>
  <c r="F33"/>
  <c i="1" r="BC60"/>
  <c i="8" r="BG81"/>
  <c r="F32"/>
  <c i="1" r="BB60"/>
  <c i="8" r="BF81"/>
  <c r="J31"/>
  <c i="1" r="AW60"/>
  <c i="8" r="F31"/>
  <c i="1" r="BA60"/>
  <c i="8" r="T81"/>
  <c r="T80"/>
  <c r="T79"/>
  <c r="T78"/>
  <c r="R81"/>
  <c r="R80"/>
  <c r="R79"/>
  <c r="R78"/>
  <c r="P81"/>
  <c r="P80"/>
  <c r="P79"/>
  <c r="P78"/>
  <c i="1" r="AU60"/>
  <c i="8" r="BK81"/>
  <c r="BK80"/>
  <c r="J80"/>
  <c r="BK79"/>
  <c r="J79"/>
  <c r="BK78"/>
  <c r="J78"/>
  <c r="J56"/>
  <c r="J27"/>
  <c i="1" r="AG60"/>
  <c i="8" r="J81"/>
  <c r="BE81"/>
  <c r="J30"/>
  <c i="1" r="AV60"/>
  <c i="8" r="F30"/>
  <c i="1" r="AZ60"/>
  <c i="8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9"/>
  <c r="AX59"/>
  <c i="7" r="BI216"/>
  <c r="BH216"/>
  <c r="BG216"/>
  <c r="BF216"/>
  <c r="T216"/>
  <c r="T215"/>
  <c r="R216"/>
  <c r="R215"/>
  <c r="P216"/>
  <c r="P215"/>
  <c r="BK216"/>
  <c r="BK215"/>
  <c r="J215"/>
  <c r="J216"/>
  <c r="BE216"/>
  <c r="J67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6"/>
  <c r="BH206"/>
  <c r="BG206"/>
  <c r="BF206"/>
  <c r="T206"/>
  <c r="T205"/>
  <c r="R206"/>
  <c r="R205"/>
  <c r="P206"/>
  <c r="P205"/>
  <c r="BK206"/>
  <c r="BK205"/>
  <c r="J205"/>
  <c r="J206"/>
  <c r="BE206"/>
  <c r="J66"/>
  <c r="BI201"/>
  <c r="BH201"/>
  <c r="BG201"/>
  <c r="BF201"/>
  <c r="T201"/>
  <c r="R201"/>
  <c r="P201"/>
  <c r="BK201"/>
  <c r="J201"/>
  <c r="BE201"/>
  <c r="BI197"/>
  <c r="BH197"/>
  <c r="BG197"/>
  <c r="BF197"/>
  <c r="T197"/>
  <c r="T196"/>
  <c r="R197"/>
  <c r="R196"/>
  <c r="P197"/>
  <c r="P196"/>
  <c r="BK197"/>
  <c r="BK196"/>
  <c r="J196"/>
  <c r="J197"/>
  <c r="BE197"/>
  <c r="J65"/>
  <c r="BI192"/>
  <c r="BH192"/>
  <c r="BG192"/>
  <c r="BF192"/>
  <c r="T192"/>
  <c r="T191"/>
  <c r="R192"/>
  <c r="R191"/>
  <c r="P192"/>
  <c r="P191"/>
  <c r="BK192"/>
  <c r="BK191"/>
  <c r="J191"/>
  <c r="J192"/>
  <c r="BE192"/>
  <c r="J64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79"/>
  <c r="BH179"/>
  <c r="BG179"/>
  <c r="BF179"/>
  <c r="T179"/>
  <c r="R179"/>
  <c r="P179"/>
  <c r="BK179"/>
  <c r="J179"/>
  <c r="BE179"/>
  <c r="BI175"/>
  <c r="BH175"/>
  <c r="BG175"/>
  <c r="BF175"/>
  <c r="T175"/>
  <c r="T174"/>
  <c r="R175"/>
  <c r="R174"/>
  <c r="P175"/>
  <c r="P174"/>
  <c r="BK175"/>
  <c r="BK174"/>
  <c r="J174"/>
  <c r="J175"/>
  <c r="BE175"/>
  <c r="J63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2"/>
  <c r="F36"/>
  <c i="1" r="BD59"/>
  <c i="7" r="BH92"/>
  <c r="F35"/>
  <c i="1" r="BC59"/>
  <c i="7" r="BG92"/>
  <c r="F34"/>
  <c i="1" r="BB59"/>
  <c i="7" r="BF92"/>
  <c r="J33"/>
  <c i="1" r="AW59"/>
  <c i="7" r="F33"/>
  <c i="1" r="BA59"/>
  <c i="7" r="T92"/>
  <c r="T91"/>
  <c r="T90"/>
  <c r="T89"/>
  <c r="R92"/>
  <c r="R91"/>
  <c r="R90"/>
  <c r="R89"/>
  <c r="P92"/>
  <c r="P91"/>
  <c r="P90"/>
  <c r="P89"/>
  <c i="1" r="AU59"/>
  <c i="7" r="BK92"/>
  <c r="BK91"/>
  <c r="J91"/>
  <c r="BK90"/>
  <c r="J90"/>
  <c r="BK89"/>
  <c r="J89"/>
  <c r="J60"/>
  <c r="J29"/>
  <c i="1" r="AG59"/>
  <c i="7" r="J92"/>
  <c r="BE92"/>
  <c r="J32"/>
  <c i="1" r="AV59"/>
  <c i="7" r="F32"/>
  <c i="1" r="AZ59"/>
  <c i="7" r="J62"/>
  <c r="J61"/>
  <c r="F83"/>
  <c r="E81"/>
  <c r="F53"/>
  <c r="E51"/>
  <c r="J38"/>
  <c r="J23"/>
  <c r="E23"/>
  <c r="J85"/>
  <c r="J55"/>
  <c r="J22"/>
  <c r="J20"/>
  <c r="E20"/>
  <c r="F86"/>
  <c r="F56"/>
  <c r="J19"/>
  <c r="J17"/>
  <c r="E17"/>
  <c r="F85"/>
  <c r="F55"/>
  <c r="J16"/>
  <c r="J14"/>
  <c r="J83"/>
  <c r="J53"/>
  <c r="E7"/>
  <c r="E77"/>
  <c r="E47"/>
  <c i="1" r="AY58"/>
  <c r="AX58"/>
  <c i="6" r="BI153"/>
  <c r="BH153"/>
  <c r="BG153"/>
  <c r="BF153"/>
  <c r="T153"/>
  <c r="T152"/>
  <c r="R153"/>
  <c r="R152"/>
  <c r="P153"/>
  <c r="P152"/>
  <c r="BK153"/>
  <c r="BK152"/>
  <c r="J152"/>
  <c r="J153"/>
  <c r="BE153"/>
  <c r="J67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3"/>
  <c r="BH143"/>
  <c r="BG143"/>
  <c r="BF143"/>
  <c r="T143"/>
  <c r="T142"/>
  <c r="R143"/>
  <c r="R142"/>
  <c r="P143"/>
  <c r="P142"/>
  <c r="BK143"/>
  <c r="BK142"/>
  <c r="J142"/>
  <c r="J143"/>
  <c r="BE143"/>
  <c r="J66"/>
  <c r="BI138"/>
  <c r="BH138"/>
  <c r="BG138"/>
  <c r="BF138"/>
  <c r="T138"/>
  <c r="R138"/>
  <c r="P138"/>
  <c r="BK138"/>
  <c r="J138"/>
  <c r="BE138"/>
  <c r="BI134"/>
  <c r="BH134"/>
  <c r="BG134"/>
  <c r="BF134"/>
  <c r="T134"/>
  <c r="T133"/>
  <c r="R134"/>
  <c r="R133"/>
  <c r="P134"/>
  <c r="P133"/>
  <c r="BK134"/>
  <c r="BK133"/>
  <c r="J133"/>
  <c r="J134"/>
  <c r="BE134"/>
  <c r="J65"/>
  <c r="BI129"/>
  <c r="BH129"/>
  <c r="BG129"/>
  <c r="BF129"/>
  <c r="T129"/>
  <c r="T128"/>
  <c r="R129"/>
  <c r="R128"/>
  <c r="P129"/>
  <c r="P128"/>
  <c r="BK129"/>
  <c r="BK128"/>
  <c r="J128"/>
  <c r="J129"/>
  <c r="BE129"/>
  <c r="J64"/>
  <c r="BI124"/>
  <c r="BH124"/>
  <c r="BG124"/>
  <c r="BF124"/>
  <c r="T124"/>
  <c r="T123"/>
  <c r="R124"/>
  <c r="R123"/>
  <c r="P124"/>
  <c r="P123"/>
  <c r="BK124"/>
  <c r="BK123"/>
  <c r="J123"/>
  <c r="J124"/>
  <c r="BE124"/>
  <c r="J63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2"/>
  <c r="F36"/>
  <c i="1" r="BD58"/>
  <c i="6" r="BH92"/>
  <c r="F35"/>
  <c i="1" r="BC58"/>
  <c i="6" r="BG92"/>
  <c r="F34"/>
  <c i="1" r="BB58"/>
  <c i="6" r="BF92"/>
  <c r="J33"/>
  <c i="1" r="AW58"/>
  <c i="6" r="F33"/>
  <c i="1" r="BA58"/>
  <c i="6" r="T92"/>
  <c r="T91"/>
  <c r="T90"/>
  <c r="T89"/>
  <c r="R92"/>
  <c r="R91"/>
  <c r="R90"/>
  <c r="R89"/>
  <c r="P92"/>
  <c r="P91"/>
  <c r="P90"/>
  <c r="P89"/>
  <c i="1" r="AU58"/>
  <c i="6" r="BK92"/>
  <c r="BK91"/>
  <c r="J91"/>
  <c r="BK90"/>
  <c r="J90"/>
  <c r="BK89"/>
  <c r="J89"/>
  <c r="J60"/>
  <c r="J29"/>
  <c i="1" r="AG58"/>
  <c i="6" r="J92"/>
  <c r="BE92"/>
  <c r="J32"/>
  <c i="1" r="AV58"/>
  <c i="6" r="F32"/>
  <c i="1" r="AZ58"/>
  <c i="6" r="J62"/>
  <c r="J61"/>
  <c r="F83"/>
  <c r="E81"/>
  <c r="F53"/>
  <c r="E51"/>
  <c r="J38"/>
  <c r="J23"/>
  <c r="E23"/>
  <c r="J85"/>
  <c r="J55"/>
  <c r="J22"/>
  <c r="J20"/>
  <c r="E20"/>
  <c r="F86"/>
  <c r="F56"/>
  <c r="J19"/>
  <c r="J17"/>
  <c r="E17"/>
  <c r="F85"/>
  <c r="F55"/>
  <c r="J16"/>
  <c r="J14"/>
  <c r="J83"/>
  <c r="J53"/>
  <c r="E7"/>
  <c r="E77"/>
  <c r="E47"/>
  <c i="1" r="AY57"/>
  <c r="AX57"/>
  <c i="5" r="BI168"/>
  <c r="BH168"/>
  <c r="BG168"/>
  <c r="BF168"/>
  <c r="T168"/>
  <c r="T167"/>
  <c r="R168"/>
  <c r="R167"/>
  <c r="P168"/>
  <c r="P167"/>
  <c r="BK168"/>
  <c r="BK167"/>
  <c r="J167"/>
  <c r="J168"/>
  <c r="BE168"/>
  <c r="J65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7"/>
  <c r="BH157"/>
  <c r="BG157"/>
  <c r="BF157"/>
  <c r="T157"/>
  <c r="T156"/>
  <c r="R157"/>
  <c r="R156"/>
  <c r="P157"/>
  <c r="P156"/>
  <c r="BK157"/>
  <c r="BK156"/>
  <c r="J156"/>
  <c r="J157"/>
  <c r="BE157"/>
  <c r="J64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4"/>
  <c r="BH144"/>
  <c r="BG144"/>
  <c r="BF144"/>
  <c r="T144"/>
  <c r="R144"/>
  <c r="P144"/>
  <c r="BK144"/>
  <c r="J144"/>
  <c r="BE144"/>
  <c r="BI140"/>
  <c r="BH140"/>
  <c r="BG140"/>
  <c r="BF140"/>
  <c r="T140"/>
  <c r="T139"/>
  <c r="R140"/>
  <c r="R139"/>
  <c r="P140"/>
  <c r="P139"/>
  <c r="BK140"/>
  <c r="BK139"/>
  <c r="J139"/>
  <c r="J140"/>
  <c r="BE140"/>
  <c r="J63"/>
  <c r="BI137"/>
  <c r="BH137"/>
  <c r="BG137"/>
  <c r="BF137"/>
  <c r="T137"/>
  <c r="R137"/>
  <c r="P137"/>
  <c r="BK137"/>
  <c r="J137"/>
  <c r="BE137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4"/>
  <c r="BH94"/>
  <c r="BG94"/>
  <c r="BF94"/>
  <c r="T94"/>
  <c r="R94"/>
  <c r="P94"/>
  <c r="BK94"/>
  <c r="J94"/>
  <c r="BE94"/>
  <c r="BI90"/>
  <c r="F36"/>
  <c i="1" r="BD57"/>
  <c i="5" r="BH90"/>
  <c r="F35"/>
  <c i="1" r="BC57"/>
  <c i="5" r="BG90"/>
  <c r="F34"/>
  <c i="1" r="BB57"/>
  <c i="5" r="BF90"/>
  <c r="J33"/>
  <c i="1" r="AW57"/>
  <c i="5" r="F33"/>
  <c i="1" r="BA57"/>
  <c i="5" r="T90"/>
  <c r="T89"/>
  <c r="T88"/>
  <c r="T87"/>
  <c r="R90"/>
  <c r="R89"/>
  <c r="R88"/>
  <c r="R87"/>
  <c r="P90"/>
  <c r="P89"/>
  <c r="P88"/>
  <c r="P87"/>
  <c i="1" r="AU57"/>
  <c i="5" r="BK90"/>
  <c r="BK89"/>
  <c r="J89"/>
  <c r="BK88"/>
  <c r="J88"/>
  <c r="BK87"/>
  <c r="J87"/>
  <c r="J60"/>
  <c r="J29"/>
  <c i="1" r="AG57"/>
  <c i="5" r="J90"/>
  <c r="BE90"/>
  <c r="J32"/>
  <c i="1" r="AV57"/>
  <c i="5" r="F32"/>
  <c i="1" r="AZ57"/>
  <c i="5" r="J62"/>
  <c r="J61"/>
  <c r="F81"/>
  <c r="E79"/>
  <c r="F53"/>
  <c r="E51"/>
  <c r="J38"/>
  <c r="J23"/>
  <c r="E23"/>
  <c r="J83"/>
  <c r="J55"/>
  <c r="J22"/>
  <c r="J20"/>
  <c r="E20"/>
  <c r="F84"/>
  <c r="F56"/>
  <c r="J19"/>
  <c r="J17"/>
  <c r="E17"/>
  <c r="F83"/>
  <c r="F55"/>
  <c r="J16"/>
  <c r="J14"/>
  <c r="J81"/>
  <c r="J53"/>
  <c r="E7"/>
  <c r="E75"/>
  <c r="E47"/>
  <c i="1" r="AY55"/>
  <c r="AX55"/>
  <c i="4"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7"/>
  <c r="F36"/>
  <c i="1" r="BD55"/>
  <c i="4" r="BH87"/>
  <c r="F35"/>
  <c i="1" r="BC55"/>
  <c i="4" r="BG87"/>
  <c r="F34"/>
  <c i="1" r="BB55"/>
  <c i="4" r="BF87"/>
  <c r="J33"/>
  <c i="1" r="AW55"/>
  <c i="4" r="F33"/>
  <c i="1" r="BA55"/>
  <c i="4" r="T87"/>
  <c r="T86"/>
  <c r="T85"/>
  <c r="T84"/>
  <c r="R87"/>
  <c r="R86"/>
  <c r="R85"/>
  <c r="R84"/>
  <c r="P87"/>
  <c r="P86"/>
  <c r="P85"/>
  <c r="P84"/>
  <c i="1" r="AU55"/>
  <c i="4" r="BK87"/>
  <c r="BK86"/>
  <c r="J86"/>
  <c r="BK85"/>
  <c r="J85"/>
  <c r="BK84"/>
  <c r="J84"/>
  <c r="J60"/>
  <c r="J29"/>
  <c i="1" r="AG55"/>
  <c i="4" r="J87"/>
  <c r="BE87"/>
  <c r="J32"/>
  <c i="1" r="AV55"/>
  <c i="4" r="F32"/>
  <c i="1" r="AZ55"/>
  <c i="4" r="J62"/>
  <c r="J61"/>
  <c r="F78"/>
  <c r="E76"/>
  <c r="F53"/>
  <c r="E51"/>
  <c r="J38"/>
  <c r="J23"/>
  <c r="E23"/>
  <c r="J80"/>
  <c r="J55"/>
  <c r="J22"/>
  <c r="J20"/>
  <c r="E20"/>
  <c r="F81"/>
  <c r="F56"/>
  <c r="J19"/>
  <c r="J17"/>
  <c r="E17"/>
  <c r="F80"/>
  <c r="F55"/>
  <c r="J16"/>
  <c r="J14"/>
  <c r="J78"/>
  <c r="J53"/>
  <c r="E7"/>
  <c r="E72"/>
  <c r="E47"/>
  <c i="1" r="AY54"/>
  <c r="AX54"/>
  <c i="3"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7"/>
  <c r="F36"/>
  <c i="1" r="BD54"/>
  <c i="3" r="BH87"/>
  <c r="F35"/>
  <c i="1" r="BC54"/>
  <c i="3" r="BG87"/>
  <c r="F34"/>
  <c i="1" r="BB54"/>
  <c i="3" r="BF87"/>
  <c r="J33"/>
  <c i="1" r="AW54"/>
  <c i="3" r="F33"/>
  <c i="1" r="BA54"/>
  <c i="3" r="T87"/>
  <c r="T86"/>
  <c r="T85"/>
  <c r="T84"/>
  <c r="R87"/>
  <c r="R86"/>
  <c r="R85"/>
  <c r="R84"/>
  <c r="P87"/>
  <c r="P86"/>
  <c r="P85"/>
  <c r="P84"/>
  <c i="1" r="AU54"/>
  <c i="3" r="BK87"/>
  <c r="BK86"/>
  <c r="J86"/>
  <c r="BK85"/>
  <c r="J85"/>
  <c r="BK84"/>
  <c r="J84"/>
  <c r="J60"/>
  <c r="J29"/>
  <c i="1" r="AG54"/>
  <c i="3" r="J87"/>
  <c r="BE87"/>
  <c r="J32"/>
  <c i="1" r="AV54"/>
  <c i="3" r="F32"/>
  <c i="1" r="AZ54"/>
  <c i="3" r="J62"/>
  <c r="J61"/>
  <c r="F78"/>
  <c r="E76"/>
  <c r="F53"/>
  <c r="E51"/>
  <c r="J38"/>
  <c r="J23"/>
  <c r="E23"/>
  <c r="J80"/>
  <c r="J55"/>
  <c r="J22"/>
  <c r="J20"/>
  <c r="E20"/>
  <c r="F81"/>
  <c r="F56"/>
  <c r="J19"/>
  <c r="J17"/>
  <c r="E17"/>
  <c r="F80"/>
  <c r="F55"/>
  <c r="J16"/>
  <c r="J14"/>
  <c r="J78"/>
  <c r="J53"/>
  <c r="E7"/>
  <c r="E72"/>
  <c r="E47"/>
  <c i="1" r="AY53"/>
  <c r="AX53"/>
  <c i="2"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87"/>
  <c r="F36"/>
  <c i="1" r="BD53"/>
  <c i="2" r="BH87"/>
  <c r="F35"/>
  <c i="1" r="BC53"/>
  <c i="2" r="BG87"/>
  <c r="F34"/>
  <c i="1" r="BB53"/>
  <c i="2" r="BF87"/>
  <c r="J33"/>
  <c i="1" r="AW53"/>
  <c i="2" r="F33"/>
  <c i="1" r="BA53"/>
  <c i="2" r="T87"/>
  <c r="T86"/>
  <c r="T85"/>
  <c r="T84"/>
  <c r="R87"/>
  <c r="R86"/>
  <c r="R85"/>
  <c r="R84"/>
  <c r="P87"/>
  <c r="P86"/>
  <c r="P85"/>
  <c r="P84"/>
  <c i="1" r="AU53"/>
  <c i="2" r="BK87"/>
  <c r="BK86"/>
  <c r="J86"/>
  <c r="BK85"/>
  <c r="J85"/>
  <c r="BK84"/>
  <c r="J84"/>
  <c r="J60"/>
  <c r="J29"/>
  <c i="1" r="AG53"/>
  <c i="2" r="J87"/>
  <c r="BE87"/>
  <c r="J32"/>
  <c i="1" r="AV53"/>
  <c i="2" r="F32"/>
  <c i="1" r="AZ53"/>
  <c i="2" r="J62"/>
  <c r="J61"/>
  <c r="F78"/>
  <c r="E76"/>
  <c r="F53"/>
  <c r="E51"/>
  <c r="J38"/>
  <c r="J23"/>
  <c r="E23"/>
  <c r="J80"/>
  <c r="J55"/>
  <c r="J22"/>
  <c r="J20"/>
  <c r="E20"/>
  <c r="F81"/>
  <c r="F56"/>
  <c r="J19"/>
  <c r="J17"/>
  <c r="E17"/>
  <c r="F80"/>
  <c r="F55"/>
  <c r="J16"/>
  <c r="J14"/>
  <c r="J78"/>
  <c r="J53"/>
  <c r="E7"/>
  <c r="E72"/>
  <c r="E47"/>
  <c i="1" r="BD56"/>
  <c r="BC56"/>
  <c r="BB56"/>
  <c r="BA56"/>
  <c r="AZ56"/>
  <c r="AY56"/>
  <c r="AX56"/>
  <c r="AW56"/>
  <c r="AV56"/>
  <c r="AU56"/>
  <c r="AT56"/>
  <c r="AS56"/>
  <c r="AG56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60"/>
  <c r="AN60"/>
  <c r="AT59"/>
  <c r="AN59"/>
  <c r="AT58"/>
  <c r="AN58"/>
  <c r="AT57"/>
  <c r="AN57"/>
  <c r="AN56"/>
  <c r="AT55"/>
  <c r="AN55"/>
  <c r="AT54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<sst xmlns="http://schemas.openxmlformats.org/spreadsheetml/2006/main">
  <si>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</si>
  <si>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</si>
  <si>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</si>
  <si>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</si>
  <si>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</si>
  <si>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</si>
  <si>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</si>
  <si>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{25aedd76-e1e6-4305-a533-89a6c35a69c1}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</si>
  <si>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</si>
  <si>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</si>
  <si>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</si>
  <si>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</si>
  <si>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</si>
  <si>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</si>
  <si>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</si>
  <si>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</si>
  <si>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2047/13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</si>
  <si>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</si>
  <si>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</si>
  <si>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Kyjovka Bohuslavice - oprava koryta (55,710 - 56,670)</t>
  </si>
  <si>
    <t>0,1</t>
  </si>
  <si>
    <t>KSO:</t>
  </si>
  <si>
    <t/>
  </si>
  <si>
    <t>CC-CZ:</t>
  </si>
  <si>
    <t>1</t>
  </si>
  <si>
    <t>Místo:</t>
  </si>
  <si>
    <t>Bohuslavice</t>
  </si>
  <si>
    <t>Datum:</t>
  </si>
  <si>
    <t>27. 9. 2018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</si>
  <si>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</si>
  <si>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</si>
  <si>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</si>
  <si>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</si>
  <si>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</si>
  <si>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</si>
  <si>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</si>
  <si>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</si>
  <si>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</si>
  <si>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</si>
  <si>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</si>
  <si>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</si>
  <si>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</si>
  <si>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</si>
  <si>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</si>
  <si>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</si>
  <si>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</si>
  <si>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</si>
  <si>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</si>
  <si>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</si>
  <si>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</si>
  <si>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</si>
  <si>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</si>
  <si>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</si>
  <si>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</si>
  <si>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</si>
  <si>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</si>
  <si>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</si>
  <si>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</si>
  <si>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</si>
  <si>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</si>
  <si>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</si>
  <si>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</si>
  <si>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</si>
  <si>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</si>
  <si>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</si>
  <si>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</si>
  <si>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</si>
  <si>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</si>
  <si>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</si>
  <si>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</si>
  <si>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</si>
  <si>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</si>
  <si>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</si>
  <si>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</si>
  <si>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</si>
  <si>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</si>
  <si>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</si>
  <si>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</si>
  <si>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</si>
  <si>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SO-01 Čištění koryta</t>
  </si>
  <si>
    <t>STA</t>
  </si>
  <si>
    <t>{bb461e65-065d-4ec0-81fc-94f0a6da489c}</t>
  </si>
  <si>
    <t>2</t>
  </si>
  <si>
    <t>/</t>
  </si>
  <si>
    <t>SO - 01.1</t>
  </si>
  <si>
    <t>SO - 01.1 - ÚSEK Č.1 KM 55,700 - 56,127</t>
  </si>
  <si>
    <t>Soupis</t>
  </si>
  <si>
    <t>{c80290f0-5679-42d9-9fb5-2d4a6d0e0506}</t>
  </si>
  <si>
    <t>SO - 01.2</t>
  </si>
  <si>
    <t>SO - 01.2 - ÚSEK Č.2 KM 56,127 - 56,180</t>
  </si>
  <si>
    <t>{4be42e0f-c90c-4c4c-84ce-2a490c02c2b8}</t>
  </si>
  <si>
    <t>SO - 01.3</t>
  </si>
  <si>
    <t>SO - 01.3 - ÚSEK Č.3 KM 56,355 - 56,670</t>
  </si>
  <si>
    <t>{6909d630-24b8-43f3-a043-d423010640f2}</t>
  </si>
  <si>
    <t>SO-02</t>
  </si>
  <si>
    <t xml:space="preserve"> SO-02 Oprava opevnění</t>
  </si>
  <si>
    <t>{d0c1eb8d-d240-4dc0-9011-428e680960aa}</t>
  </si>
  <si>
    <t>SO - 02.1</t>
  </si>
  <si>
    <t>SO - 02.1 - ÚSEK Č.1 KM 55,700 - 56,127</t>
  </si>
  <si>
    <t>{d7de736e-4add-482d-bb5e-2d6332ef7e78}</t>
  </si>
  <si>
    <t>SO - 02.2</t>
  </si>
  <si>
    <t>SO - 02.2 - ÚSEK Č.2 KM 56,127 - 56,180</t>
  </si>
  <si>
    <t>{6231a843-3aa9-4d77-acc0-577ba782d95e}</t>
  </si>
  <si>
    <t>SO - 02.3</t>
  </si>
  <si>
    <t>SO - 02.3 - ÚSEK Č.3 KM 56,355 - 56,670</t>
  </si>
  <si>
    <t>{14180a77-90cc-48ce-b617-30d9ee53f977}</t>
  </si>
  <si>
    <t>VRN</t>
  </si>
  <si>
    <t>Vedlejší rozpočtové náklady</t>
  </si>
  <si>
    <t>{28410bd0-3217-4e59-a63c-c6ce7a1ef541}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</si>
  <si>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</si>
  <si>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</si>
  <si>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</si>
  <si>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</si>
  <si>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</si>
  <si>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</si>
  <si>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</si>
  <si>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SO-01 - SO-01 Čištění koryta</t>
  </si>
  <si>
    <t>Soupis:</t>
  </si>
  <si>
    <t>SO - 01.1 - SO - 01.1 - ÚSEK Č.1 KM 55,700 - 56,127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</si>
  <si>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</si>
  <si>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</si>
  <si>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</si>
  <si>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</si>
  <si>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</si>
  <si>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</si>
  <si>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</si>
  <si>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</si>
  <si>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</si>
  <si>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</si>
  <si>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</si>
  <si>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</si>
  <si>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</si>
  <si>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</si>
  <si>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</si>
  <si>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</si>
  <si>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</si>
  <si>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</si>
  <si>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</si>
  <si>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</si>
  <si>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</si>
  <si>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</si>
  <si>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</si>
  <si>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</si>
  <si>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</si>
  <si>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</si>
  <si>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</si>
  <si>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</si>
  <si>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</si>
  <si>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2018 01</t>
  </si>
  <si>
    <t>4</t>
  </si>
  <si>
    <t>1538643545</t>
  </si>
  <si>
    <t>PP</t>
  </si>
  <si>
    <t xml:space="preserve">Odstranění křovin a stromů s odstraněním kořenů  průměru kmene do 100 mm do sklonu terénu 1 : 5, při celkové ploše do 1 000 m2</t>
  </si>
  <si>
    <t>VV</t>
  </si>
  <si>
    <t>180</t>
  </si>
  <si>
    <t>km 55,700-55,800</t>
  </si>
  <si>
    <t>3</t>
  </si>
  <si>
    <t>80</t>
  </si>
  <si>
    <t>km 56,068-56,127</t>
  </si>
  <si>
    <t>Součet</t>
  </si>
  <si>
    <t>112101101</t>
  </si>
  <si>
    <t>Odstranění stromů listnatých průměru kmene do 300 mm</t>
  </si>
  <si>
    <t>kus</t>
  </si>
  <si>
    <t>1262761347</t>
  </si>
  <si>
    <t>Odstranění stromů s odřezáním kmene a s odvětvením listnatých, průměru kmene přes 100 do 300 mm</t>
  </si>
  <si>
    <t>112101102</t>
  </si>
  <si>
    <t>Odstranění stromů listnatých průměru kmene do 500 mm</t>
  </si>
  <si>
    <t>-366344195</t>
  </si>
  <si>
    <t>Odstranění stromů s odřezáním kmene a s odvětvením listnatých, průměru kmene přes 300 do 500 mm</t>
  </si>
  <si>
    <t>129103101</t>
  </si>
  <si>
    <t>Čištění otevřených koryt vodotečí š dna do 5 m hl do 2,5 m v hornině tř. 1 a 2</t>
  </si>
  <si>
    <t>m3</t>
  </si>
  <si>
    <t>-1695895325</t>
  </si>
  <si>
    <t xml:space="preserve">Čištění otevřených koryt vodotečí  s přehozením rozpojeného nánosu do 3 m nebo s naložením na dopravní prostředek při šířce původního dna do 5m a hloubce koryta do 2,5 m v horninách tř. 1 a 2</t>
  </si>
  <si>
    <t>95</t>
  </si>
  <si>
    <t>km 55,955-56,062</t>
  </si>
  <si>
    <t>25</t>
  </si>
  <si>
    <t>5</t>
  </si>
  <si>
    <t>162701105</t>
  </si>
  <si>
    <t>Vodorovné přemístění do 10000 m výkopku/sypaniny z horniny tř. 1 až 4</t>
  </si>
  <si>
    <t>-1905116155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</si>
  <si>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</si>
  <si>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6</t>
  </si>
  <si>
    <t>162701109</t>
  </si>
  <si>
    <t>Příplatek k vodorovnému přemístění výkopku/sypaniny z horniny tř. 1 až 4 ZKD 1000 m přes 10000 m</t>
  </si>
  <si>
    <t>1310221344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</si>
  <si>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</si>
  <si>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130*15 'Přepočtené koeficientem množství</t>
  </si>
  <si>
    <t>7</t>
  </si>
  <si>
    <t>171201201</t>
  </si>
  <si>
    <t>Uložení sypaniny na skládky</t>
  </si>
  <si>
    <t>1706343730</t>
  </si>
  <si>
    <t xml:space="preserve">Uložení sypaniny  na skládky</t>
  </si>
  <si>
    <t>8</t>
  </si>
  <si>
    <t>171201211</t>
  </si>
  <si>
    <t>Poplatek za uložení stavebního odpadu - zeminy a kameniva na skládce</t>
  </si>
  <si>
    <t>t</t>
  </si>
  <si>
    <t>64185781</t>
  </si>
  <si>
    <t>Poplatek za uložení stavebního odpadu na skládce (skládkovné) zeminy a kameniva zatříděného do Katalogu odpadů pod kódem 170 504</t>
  </si>
  <si>
    <t>130*1,8</t>
  </si>
  <si>
    <t>9</t>
  </si>
  <si>
    <t>R1</t>
  </si>
  <si>
    <t xml:space="preserve">Příplatek za ztížený přesun sedimentu </t>
  </si>
  <si>
    <t>kpl</t>
  </si>
  <si>
    <t>868336454</t>
  </si>
  <si>
    <t xml:space="preserve">Příplatek za ztížený přesun sedimentu:
- sediment je nutné přesouvat v rámci koryta v délce 60m
- v rámci položky přehození v korytě nebo přesun pomocí stavební techniky
- svislý přesun na břeh koryta
- naložení na nákladní vozidla
- v rámci položky je vybudování sjezdu a uvedení lokality sjezdu do původního stavu
</t>
  </si>
  <si>
    <t>R2</t>
  </si>
  <si>
    <t>Likvidace dřevních zbytků a ostatní dřevní hmoty včetně pařezů</t>
  </si>
  <si>
    <t>-558838819</t>
  </si>
  <si>
    <t xml:space="preserve">- likvidace dřevních zbytků
- likvidace řeziva ( všech dřevin)
- likvidace pařezů
- v rámci položky je vodorovný i sviylý přesun v rámci staveniště i mimo něj
- odstranění pařezů nebo vyfrézování pařezů, včetně zasypání dir po pařezech
- poplatek za uložení dřeva
</t>
  </si>
  <si>
    <t>SO - 01.2 - SO - 01.2 - ÚSEK Č.2 KM 56,127 - 56,180</t>
  </si>
  <si>
    <t>-882580780</t>
  </si>
  <si>
    <t>60</t>
  </si>
  <si>
    <t>km 56,127-56,180</t>
  </si>
  <si>
    <t>-79447486</t>
  </si>
  <si>
    <t>654631608</t>
  </si>
  <si>
    <t>-2028748002</t>
  </si>
  <si>
    <t>28</t>
  </si>
  <si>
    <t>1766377383</t>
  </si>
  <si>
    <t>168222125</t>
  </si>
  <si>
    <t>28*15</t>
  </si>
  <si>
    <t>1737388882</t>
  </si>
  <si>
    <t>596327152</t>
  </si>
  <si>
    <t>28*1,8</t>
  </si>
  <si>
    <t>Příplatek za ztížený přesun sedimentu a ruční výkopy</t>
  </si>
  <si>
    <t>1881279160</t>
  </si>
  <si>
    <t>Příplatek za ztížený přesun sedimentu:
- sediment je nutné přesouvat v rámci celého úseku
- v rámci položky přehození v korytě nebo přesun pomocí stavební techniky
- svislý přesun na břeh koryta
- naložení na nákladní vozidla
- v rámci položky je vybudování sjezdu a uvedení lokality sjezdu do původního stavu
- rámci položky je ruční těžení v okolí sítí a pod železničním mostem</t>
  </si>
  <si>
    <t>1787491967</t>
  </si>
  <si>
    <t>SO - 01.3 - SO - 01.3 - ÚSEK Č.3 KM 56,355 - 56,670</t>
  </si>
  <si>
    <t>1295486003</t>
  </si>
  <si>
    <t>120</t>
  </si>
  <si>
    <t>km 56,365-56,650</t>
  </si>
  <si>
    <t>-2140673570</t>
  </si>
  <si>
    <t>-1313481229</t>
  </si>
  <si>
    <t>325210949</t>
  </si>
  <si>
    <t>km 56,355-56,600</t>
  </si>
  <si>
    <t>170</t>
  </si>
  <si>
    <t>km 56,650-56,665</t>
  </si>
  <si>
    <t>20</t>
  </si>
  <si>
    <t>km 56,665-56,670</t>
  </si>
  <si>
    <t>-272888084</t>
  </si>
  <si>
    <t>31521293</t>
  </si>
  <si>
    <t>210*15 'Přepočtené koeficientem množství</t>
  </si>
  <si>
    <t>490364522</t>
  </si>
  <si>
    <t>-576423174</t>
  </si>
  <si>
    <t>210*1,8</t>
  </si>
  <si>
    <t>-1855354425</t>
  </si>
  <si>
    <t xml:space="preserve">Příplatek za ztížený přesun sedimentu:
- sediment je nutné přesouvat v rámci celého úseku do prostoru po 50m(kažých cca 50m bude vykácen strom, tímto prostorem bude sediment těžen z koryta na břeh) 
- v rámci položky přehození v korytě nebo přesun pomocí stavební techniky
- svislý přesun na břeh koryta
- naložení na nákladní vozidla
- v rámci položky je vybudování sjezdu a uvedení lokality sjezdu do původního stavu
</t>
  </si>
  <si>
    <t>-1679182442</t>
  </si>
  <si>
    <t xml:space="preserve">SO-02 -  SO-02 Oprava opevnění</t>
  </si>
  <si>
    <t>SO - 02.1 - SO - 02.1 - ÚSEK Č.1 KM 55,700 - 56,127</t>
  </si>
  <si>
    <t xml:space="preserve">    4 - Vodorovné konstrukce</t>
  </si>
  <si>
    <t xml:space="preserve">    99 - Přesun hmot a manipulace se sutí</t>
  </si>
  <si>
    <t xml:space="preserve">    997 - Přesun sutě</t>
  </si>
  <si>
    <t>114203103</t>
  </si>
  <si>
    <t>Rozebrání dlažeb z lomového kamene nebo betonových tvárnic do cementové malty</t>
  </si>
  <si>
    <t>1526040410</t>
  </si>
  <si>
    <t xml:space="preserve">Rozebrání dlažeb nebo záhozů s naložením na dopravní prostředek  dlažeb z lomového kamene nebo betonových tvárnic do cementové malty se spárami zalitými cementovou maltou</t>
  </si>
  <si>
    <t>0,6*107</t>
  </si>
  <si>
    <t>55,955-56,062</t>
  </si>
  <si>
    <t>124203101</t>
  </si>
  <si>
    <t>Vykopávky do 1000 m3 pro koryta vodotečí v hornině tř. 3</t>
  </si>
  <si>
    <t>1807636876</t>
  </si>
  <si>
    <t xml:space="preserve">Vykopávky pro koryta vodotečí  s přehozením výkopku na vzdálenost do 3 m nebo s naložením na dopravní prostředek v hornině tř. 3 do 1 000 m3</t>
  </si>
  <si>
    <t>2,2*107</t>
  </si>
  <si>
    <t>0,6*49</t>
  </si>
  <si>
    <t>56,068-56,127</t>
  </si>
  <si>
    <t>124203109</t>
  </si>
  <si>
    <t>Příplatek k vykopávkám pro koryta vodotečí v hornině tř. 3 za lepivost</t>
  </si>
  <si>
    <t>691182730</t>
  </si>
  <si>
    <t xml:space="preserve">Vykopávky pro koryta vodotečí  s přehozením výkopku na vzdálenost do 3 m nebo s naložením na dopravní prostředek v hornině tř. 3 Příplatek k cenám za lepivost horniny tř. 3</t>
  </si>
  <si>
    <t>264,8*0,3</t>
  </si>
  <si>
    <t>161101101</t>
  </si>
  <si>
    <t>Svislé přemístění výkopku z horniny tř. 1 až 4 hl výkopu do 2,5 m</t>
  </si>
  <si>
    <t>1143617898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</si>
  <si>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</si>
  <si>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264,8</t>
  </si>
  <si>
    <t>1193850299</t>
  </si>
  <si>
    <t>-866891965</t>
  </si>
  <si>
    <t>264,8*15 'Přepočtené koeficientem množství</t>
  </si>
  <si>
    <t>-540713142</t>
  </si>
  <si>
    <t>99683731</t>
  </si>
  <si>
    <t>264,8*1,8</t>
  </si>
  <si>
    <t>181411123</t>
  </si>
  <si>
    <t>Založení lučního trávníku výsevem plochy do 1000 m2 ve svahu do 1:1</t>
  </si>
  <si>
    <t>-1386052909</t>
  </si>
  <si>
    <t>Založení trávníku na půdě předem připravené plochy do 1000 m2 výsevem včetně utažení lučního na svahu přes 1:2 do 1:1</t>
  </si>
  <si>
    <t>570*4+227*6</t>
  </si>
  <si>
    <t>Okolo toku + příjezdy</t>
  </si>
  <si>
    <t>M</t>
  </si>
  <si>
    <t>005724740</t>
  </si>
  <si>
    <t>osivo směs travní krajinná-svahová</t>
  </si>
  <si>
    <t>kg</t>
  </si>
  <si>
    <t>33585905</t>
  </si>
  <si>
    <t>3642*0,015 'Přepočtené koeficientem množství</t>
  </si>
  <si>
    <t>11</t>
  </si>
  <si>
    <t>181951101</t>
  </si>
  <si>
    <t>Úprava pláně v hornině tř. 1 až 4 bez zhutnění</t>
  </si>
  <si>
    <t>1596175506</t>
  </si>
  <si>
    <t xml:space="preserve">Úprava pláně vyrovnáním výškových rozdílů  v hornině tř. 1 až 4 bez zhutnění</t>
  </si>
  <si>
    <t>10*7</t>
  </si>
  <si>
    <t>55,690-55,700</t>
  </si>
  <si>
    <t>12</t>
  </si>
  <si>
    <t>182101101</t>
  </si>
  <si>
    <t>Svahování v zářezech v hornině tř. 1 až 4</t>
  </si>
  <si>
    <t>845294846</t>
  </si>
  <si>
    <t xml:space="preserve">Svahování trvalých svahů do projektovaných profilů  s potřebným přemístěním výkopku při svahování v zářezech v hornině tř. 1 až 4</t>
  </si>
  <si>
    <t>2*3,5*107</t>
  </si>
  <si>
    <t>2*2,3*49</t>
  </si>
  <si>
    <t>13</t>
  </si>
  <si>
    <t>Příplatek za ztížený přesun zeminy a lomového kamene</t>
  </si>
  <si>
    <t>-5999165</t>
  </si>
  <si>
    <t xml:space="preserve">Příplatek za ztížený přesun zeminy a lomového kamene:
-zeminu a lomový kámen je nutné přesouvat v rámci koryta v délce 60m
- v rámci položky přehození v korytě nebo přesun pomocí stavební techniky
- svislý přesun na břeh koryta
- naložení na nákladní vozidla
- v rámci položky je vybudování sjezdu a uvedení lokality sjezdu do původního stavu
</t>
  </si>
  <si>
    <t>Vodorovné konstrukce</t>
  </si>
  <si>
    <t>14</t>
  </si>
  <si>
    <t>462513161</t>
  </si>
  <si>
    <t>Zához z lomového kamene záhozového hmotnost kamenů do 500 kg bez výplně</t>
  </si>
  <si>
    <t>391675392</t>
  </si>
  <si>
    <t>Zához z lomového kamene neupraveného provedený ze břehu nebo z lešení, do sucha nebo do vody záhozového, hmotnost jednotlivých kamenů přes 200 do 500 kg bez výplně mezer</t>
  </si>
  <si>
    <t>1,0*49</t>
  </si>
  <si>
    <t>56,068-56,127 KAM. PATKA</t>
  </si>
  <si>
    <t>462513169</t>
  </si>
  <si>
    <t>Příplatek za urovnání líce záhozu z lomového kamene záhozového do 500 kg</t>
  </si>
  <si>
    <t>-615382544</t>
  </si>
  <si>
    <t>Zához z lomového kamene neupraveného provedený ze břehu nebo z lešení, do sucha nebo do vody záhozového, hmotnost jednotlivých kamenů přes 200 do 500 kg Příplatek k ceně za urovnání líce záhozu</t>
  </si>
  <si>
    <t>2*0,8*49</t>
  </si>
  <si>
    <t>16</t>
  </si>
  <si>
    <t>463212121</t>
  </si>
  <si>
    <t>Rovnanina z lomového kamene s vyklínováním spár těženým kamenivem</t>
  </si>
  <si>
    <t>-831962543</t>
  </si>
  <si>
    <t xml:space="preserve">Rovnanina z lomového kamene upraveného, tříděného  jakékoliv tloušťky rovnaniny s vyplněním spár a dutin těženým kamenivem</t>
  </si>
  <si>
    <t>(1,7*107)+100</t>
  </si>
  <si>
    <t>17</t>
  </si>
  <si>
    <t>467510111</t>
  </si>
  <si>
    <t>Balvanitý skluz z lomového kamene tl 700 až 1200 mm</t>
  </si>
  <si>
    <t>879475212</t>
  </si>
  <si>
    <t xml:space="preserve">Balvanitý skluz z lomového kamene  pro balvanité skluzy kamene hmotnosti jednotlivě přes 300 do 3000 kg s proštěrkováním tl. vrstvy 700 až 1200 mm</t>
  </si>
  <si>
    <t>10*7*0,9</t>
  </si>
  <si>
    <t>55,700-55,690</t>
  </si>
  <si>
    <t>99</t>
  </si>
  <si>
    <t>Přesun hmot a manipulace se sutí</t>
  </si>
  <si>
    <t>18</t>
  </si>
  <si>
    <t>997002511</t>
  </si>
  <si>
    <t>Vodorovné přemístění suti a vybouraných hmot bez naložení ale se složením a urovnáním do 1 km</t>
  </si>
  <si>
    <t>1979973428</t>
  </si>
  <si>
    <t xml:space="preserve">Vodorovné přemístění suti a vybouraných hmot  bez naložení, se složením a hrubým urovnáním na vzdálenost do 1 km</t>
  </si>
  <si>
    <t>64,2*2,4</t>
  </si>
  <si>
    <t>19</t>
  </si>
  <si>
    <t>997002519</t>
  </si>
  <si>
    <t>Příplatek ZKD 1 km přemístění suti a vybouraných hmot</t>
  </si>
  <si>
    <t>-2133698068</t>
  </si>
  <si>
    <t xml:space="preserve">Vodorovné přemístění suti a vybouraných hmot  bez naložení, se složením a hrubým urovnáním Příplatek k ceně za každý další i započatý 1 km přes 1 km</t>
  </si>
  <si>
    <t>30*154,08</t>
  </si>
  <si>
    <t>997002611</t>
  </si>
  <si>
    <t>Nakládání suti a vybouraných hmot</t>
  </si>
  <si>
    <t>-1114500741</t>
  </si>
  <si>
    <t xml:space="preserve">Nakládání suti a vybouraných hmot na dopravní prostředek  pro vodorovné přemístění</t>
  </si>
  <si>
    <t>998332011</t>
  </si>
  <si>
    <t>Přesun hmot pro úpravy vodních toků a kanály</t>
  </si>
  <si>
    <t>-111255092</t>
  </si>
  <si>
    <t xml:space="preserve">Přesun hmot pro úpravy vodních toků a kanály, hráze rybníků apod.  dopravní vzdálenost do 500 m</t>
  </si>
  <si>
    <t>997</t>
  </si>
  <si>
    <t>Přesun sutě</t>
  </si>
  <si>
    <t>22</t>
  </si>
  <si>
    <t>997013801</t>
  </si>
  <si>
    <t>Poplatek za uložení na skládce (skládkovné) stavebního odpadu betonového kód odpadu 170 101</t>
  </si>
  <si>
    <t>-905417747</t>
  </si>
  <si>
    <t>Poplatek za uložení stavebního odpadu na skládce (skládkovné) z prostého betonu zatříděného do Katalogu odpadů pod kódem 170 101</t>
  </si>
  <si>
    <t>SO - 02.2 - SO - 02.2 - ÚSEK Č.2 KM 56,127 - 56,180</t>
  </si>
  <si>
    <t xml:space="preserve">    6 - Úpravy povrchů, podlahy a osazování výplní</t>
  </si>
  <si>
    <t xml:space="preserve">    9 - Ostatní konstrukce a práce, bourání</t>
  </si>
  <si>
    <t xml:space="preserve">      99 - Přesun hmot a manipulace se sutí</t>
  </si>
  <si>
    <t>-1545614568</t>
  </si>
  <si>
    <t>0,6*53</t>
  </si>
  <si>
    <t>56,127-56,180</t>
  </si>
  <si>
    <t>609318995</t>
  </si>
  <si>
    <t>31,8*0,3</t>
  </si>
  <si>
    <t>-2078003665</t>
  </si>
  <si>
    <t>31,8</t>
  </si>
  <si>
    <t>2056685969</t>
  </si>
  <si>
    <t>-1143041118</t>
  </si>
  <si>
    <t>31,8*15 'Přepočtené koeficientem množství</t>
  </si>
  <si>
    <t>613376762</t>
  </si>
  <si>
    <t>-920228236</t>
  </si>
  <si>
    <t>31,8*1,8</t>
  </si>
  <si>
    <t>-142831164</t>
  </si>
  <si>
    <t>63*6</t>
  </si>
  <si>
    <t>-610990285</t>
  </si>
  <si>
    <t>378*0,015 'Přepočtené koeficientem množství</t>
  </si>
  <si>
    <t>Příplatek za ztížený přesun zeminy a lomového kamene a ruční výkopy</t>
  </si>
  <si>
    <t>1411312990</t>
  </si>
  <si>
    <t>Příplatek za ztížený přesun sedimentu zeminy a lomového kamene:
- zeminu a lomový kámen je nutné přesouvat v rámci celého úseku
- v rámci položky přehození v korytě nebo přesun pomocí stavební techniky
- svislý přesun na břeh koryta
- naložení na nákladní vozidla
- v rámci položky je vybudování sjezdu a uvedení lokality sjezdu do původního stavu
- rámci položky je ruční těžení v okolí sítí a pod železničním mostem</t>
  </si>
  <si>
    <t>465513217</t>
  </si>
  <si>
    <t>Oprava dlažeb z lomového kamene na maltu s vyspárováním do 20 m2 tl 250 mm</t>
  </si>
  <si>
    <t>-1190612507</t>
  </si>
  <si>
    <t xml:space="preserve">Oprava dlažeb z lomového kamene lomařsky upraveného  pro dlažbu o ploše opravovaných míst do 20 m2 jednotlivě na cementovou maltu, s vyspárováním cementovou maltou, tl. kamene 250 mm</t>
  </si>
  <si>
    <t>2*24*1</t>
  </si>
  <si>
    <t>Úpravy povrchů, podlahy a osazování výplní</t>
  </si>
  <si>
    <t>628635411</t>
  </si>
  <si>
    <t>Spárování zdiva z lomového kamene maltou cementovou hl spár přes 30 do 70 mm</t>
  </si>
  <si>
    <t>1721517772</t>
  </si>
  <si>
    <t xml:space="preserve">Spárování zdiva z lomového kamene upraveného  maltou cementovou hloubky vysekaných spár přes 30 do 70 mm</t>
  </si>
  <si>
    <t>19*2*1</t>
  </si>
  <si>
    <t>Ostatní konstrukce a práce, bourání</t>
  </si>
  <si>
    <t>938902122</t>
  </si>
  <si>
    <t>Čištění ploch betonových konstrukcí tlakovou vodou</t>
  </si>
  <si>
    <t>1493253737</t>
  </si>
  <si>
    <t xml:space="preserve">Čištění nádrží, ploch dřevěných nebo betonových konstrukcí, potrubí  ploch betonových konstrukcí tlakovou vodou</t>
  </si>
  <si>
    <t>53*2*2</t>
  </si>
  <si>
    <t>938903111</t>
  </si>
  <si>
    <t>Vysekání spár hl do 70 mm v dlažbě z lomového kamene</t>
  </si>
  <si>
    <t>1756113736</t>
  </si>
  <si>
    <t xml:space="preserve">Dokončovací práce na dosavadních konstrukcích  vysekání spár s očištěním zdiva nebo dlažby, s naložením suti na dopravní prostředek nebo s odklizením na hromady do vzdálenosti 50 m při hloubce spáry do 70 mm v dlažbě z lomového kamene</t>
  </si>
  <si>
    <t>1143921155</t>
  </si>
  <si>
    <t>-14447281</t>
  </si>
  <si>
    <t>30</t>
  </si>
  <si>
    <t>1914632767</t>
  </si>
  <si>
    <t>1740538444</t>
  </si>
  <si>
    <t>348929888</t>
  </si>
  <si>
    <t>SO - 02.3 - SO - 02.3 - ÚSEK Č.3 KM 56,355 - 56,670</t>
  </si>
  <si>
    <t>-687515317</t>
  </si>
  <si>
    <t>2*0,2*285</t>
  </si>
  <si>
    <t>56,365-56,650-zemina</t>
  </si>
  <si>
    <t>2*0,1*285</t>
  </si>
  <si>
    <t>56,365-56,650-původní makadam</t>
  </si>
  <si>
    <t>-1779626392</t>
  </si>
  <si>
    <t>171*0,3</t>
  </si>
  <si>
    <t>1224766943</t>
  </si>
  <si>
    <t>114</t>
  </si>
  <si>
    <t>-1252501908</t>
  </si>
  <si>
    <t>-663449509</t>
  </si>
  <si>
    <t>114*15 'Přepočtené koeficientem množství</t>
  </si>
  <si>
    <t>166101151</t>
  </si>
  <si>
    <t>Přehození neulehlého výkopku z horniny tř. 5 až 7</t>
  </si>
  <si>
    <t>-475913328</t>
  </si>
  <si>
    <t xml:space="preserve">Přehození neulehlého výkopku  z horniny tř. 5 až 7</t>
  </si>
  <si>
    <t>709568664</t>
  </si>
  <si>
    <t>1800260869</t>
  </si>
  <si>
    <t>114*1,8</t>
  </si>
  <si>
    <t>1748060491</t>
  </si>
  <si>
    <t>300*4+300*6</t>
  </si>
  <si>
    <t>1775100205</t>
  </si>
  <si>
    <t>3000*0,015 'Přepočtené koeficientem množství</t>
  </si>
  <si>
    <t>-1991995616</t>
  </si>
  <si>
    <t>10*4</t>
  </si>
  <si>
    <t>56,670-56,665</t>
  </si>
  <si>
    <t>408210987</t>
  </si>
  <si>
    <t>2*2,3*285</t>
  </si>
  <si>
    <t>56,365-56,650</t>
  </si>
  <si>
    <t>183101115</t>
  </si>
  <si>
    <t>Hloubení jamek bez výměny půdy zeminy tř 1 až 4 objem do 0,4 m3 v rovině a svahu do 1:5</t>
  </si>
  <si>
    <t>1186392351</t>
  </si>
  <si>
    <t xml:space="preserve">Hloubení jamek pro vysazování rostlin v zemině tř.1 až 4 bez výměny půdy  v rovině nebo na svahu do 1:5, objemu přes 0,125 do 0,40 m3</t>
  </si>
  <si>
    <t>184102113</t>
  </si>
  <si>
    <t>Výsadba dřeviny s balem D do 0,4 m do jamky se zalitím v rovině a svahu do 1:5</t>
  </si>
  <si>
    <t>-2045088275</t>
  </si>
  <si>
    <t xml:space="preserve">Výsadba dřeviny s balem do předem vyhloubené jamky se zalitím  v rovině nebo na svahu do 1:5, při průměru balu přes 300 do 400 mm</t>
  </si>
  <si>
    <t>184215133</t>
  </si>
  <si>
    <t>Ukotvení kmene dřevin třemi kůly D do 0,1 m délky do 3 m</t>
  </si>
  <si>
    <t>-1058884051</t>
  </si>
  <si>
    <t>Ukotvení dřeviny kůly třemi kůly, délky přes 2 do 3 m</t>
  </si>
  <si>
    <t>184813121</t>
  </si>
  <si>
    <t>Ochrana dřevin před okusem mechanicky pletivem v rovině a svahu do 1:5</t>
  </si>
  <si>
    <t>1923097852</t>
  </si>
  <si>
    <t>Ochrana dřevin před okusem zvěří mechanicky v rovině nebo ve svahu do 1:5, pletivem, výšky do 2 m</t>
  </si>
  <si>
    <t>Pol31</t>
  </si>
  <si>
    <t>zálivka jamky 30-60l včetně dovozu</t>
  </si>
  <si>
    <t>ks</t>
  </si>
  <si>
    <t>1176194713</t>
  </si>
  <si>
    <t>Pol33</t>
  </si>
  <si>
    <t>startovací řez koruny</t>
  </si>
  <si>
    <t>-466895540</t>
  </si>
  <si>
    <t>Pol36.2</t>
  </si>
  <si>
    <t>D+M juta, zhotovení obalu kmene</t>
  </si>
  <si>
    <t>2139497988</t>
  </si>
  <si>
    <t>10*1</t>
  </si>
  <si>
    <t>Pol30</t>
  </si>
  <si>
    <t>tyč odkorněná délka 250 cm,tloušťka 6 cm</t>
  </si>
  <si>
    <t>1084984521</t>
  </si>
  <si>
    <t>10*3</t>
  </si>
  <si>
    <t>-619301183</t>
  </si>
  <si>
    <t xml:space="preserve">Příplatek za ztížený přesun zeminy a lomového kamene:
- zeminu a lomový kámen je nutné přesouvat v rámci celého úseku do prostoru po 50m(kažých cca 50m bude vykácen strom, tímto prostorem bude zemina těžena z koryta na břeh a tudy se bude ukládat lomový kámen) 
- v rámci položky přehození v korytě nebo přesun pomocí stavební techniky
- svislý přesun na břeh koryta
- naložení na nákladní vozidla
- v rámci položky je vybudování sjezdu a uvedení lokality sjezdu do původního stavu
</t>
  </si>
  <si>
    <t>R19</t>
  </si>
  <si>
    <t>Moruše, obvod kmínku 10-12cm, ZB</t>
  </si>
  <si>
    <t>-761628259</t>
  </si>
  <si>
    <t>23</t>
  </si>
  <si>
    <t>Javor mleč, kulovitá koruna, obvod kmínku 10-12cm, ZB</t>
  </si>
  <si>
    <t>-140326899</t>
  </si>
  <si>
    <t>24</t>
  </si>
  <si>
    <t>R5.3</t>
  </si>
  <si>
    <t>D+M Spojovací laťky</t>
  </si>
  <si>
    <t>9173269</t>
  </si>
  <si>
    <t>R63</t>
  </si>
  <si>
    <t>mulčování štěpkou VL tl. 0,1m</t>
  </si>
  <si>
    <t>1943314367</t>
  </si>
  <si>
    <t>10*(0,5*0,5)</t>
  </si>
  <si>
    <t>stromy</t>
  </si>
  <si>
    <t>26</t>
  </si>
  <si>
    <t>R64</t>
  </si>
  <si>
    <t>štěpka VL</t>
  </si>
  <si>
    <t>-2135057097</t>
  </si>
  <si>
    <t>2,5*0,1</t>
  </si>
  <si>
    <t>27</t>
  </si>
  <si>
    <t>R90</t>
  </si>
  <si>
    <t>Hnojení půdy 50g</t>
  </si>
  <si>
    <t>-2057522133</t>
  </si>
  <si>
    <t>1848874484</t>
  </si>
  <si>
    <t>2*0,6*285-57+100</t>
  </si>
  <si>
    <t>56,365-56,650 KAM. PATKA</t>
  </si>
  <si>
    <t>29</t>
  </si>
  <si>
    <t>1162055218</t>
  </si>
  <si>
    <t>2*0,8*285</t>
  </si>
  <si>
    <t>-1943749455</t>
  </si>
  <si>
    <t>56,355-56,360</t>
  </si>
  <si>
    <t>31</t>
  </si>
  <si>
    <t>1391776746</t>
  </si>
  <si>
    <t>10*4*0,9</t>
  </si>
  <si>
    <t>56,665-56,670</t>
  </si>
  <si>
    <t>32</t>
  </si>
  <si>
    <t>172858487</t>
  </si>
  <si>
    <t>33</t>
  </si>
  <si>
    <t>1024490291</t>
  </si>
  <si>
    <t>34</t>
  </si>
  <si>
    <t>-82012332</t>
  </si>
  <si>
    <t>35</t>
  </si>
  <si>
    <t>-913794018</t>
  </si>
  <si>
    <t>36</t>
  </si>
  <si>
    <t>984630503</t>
  </si>
  <si>
    <t>30*0,1</t>
  </si>
  <si>
    <t>37</t>
  </si>
  <si>
    <t>-1112969946</t>
  </si>
  <si>
    <t>38</t>
  </si>
  <si>
    <t>1662468825</t>
  </si>
  <si>
    <t>39</t>
  </si>
  <si>
    <t>-1246990451</t>
  </si>
  <si>
    <t>VRN - Vedlejší rozpočtové náklady</t>
  </si>
  <si>
    <t xml:space="preserve">    0 - Vedlejší rozpočtové náklady</t>
  </si>
  <si>
    <t>VRN-R1</t>
  </si>
  <si>
    <t>Vytyčení inženýrských sítí a zařízení, včetně zajištění případné aktualizace vyjádření správců sítí, která pozbudou platnost v období mezi předáním staveniště a vytyčením stavby</t>
  </si>
  <si>
    <t>Kpl</t>
  </si>
  <si>
    <t>-1221864288</t>
  </si>
  <si>
    <t>VRN-R11</t>
  </si>
  <si>
    <t>Uvedení pozemků a komunikací využívaných k příjezdu do původního stavu,včetně dopravního značení a průběžného čištění komunikace</t>
  </si>
  <si>
    <t>1664744655</t>
  </si>
  <si>
    <t>VRN-R3</t>
  </si>
  <si>
    <t>Vytyčení stavby (případně pozemků nebo provedení jiných geodetických praci) odborně způsobilou osobou v oboru zeměměřictví</t>
  </si>
  <si>
    <t>320477474</t>
  </si>
  <si>
    <t>Vytčení stavby (případně pozemků nebo provedení jiných geodetických praci) odborně způsobilou osobou v oboru zeměměřictví</t>
  </si>
  <si>
    <t>VRN-R4</t>
  </si>
  <si>
    <t>Zajištění a zabezpečení staveniště, zřízení a likvidace zařízení staveniště, včetně případných přípojek, přístupů deponii apod.(dle vyjádření města Kyjov)</t>
  </si>
  <si>
    <t>-2044759099</t>
  </si>
  <si>
    <t>Zajištění a zabezpečení staveniště, zřízení a likvidace zařízení staveniště, včetně případných přípojek, přístupů deponii apod.</t>
  </si>
  <si>
    <t>VRN-R7</t>
  </si>
  <si>
    <t xml:space="preserve">Protokolární předání stavbou dotčených pozemků a komunikací, uvedení do původního stavu </t>
  </si>
  <si>
    <t>-59023259</t>
  </si>
  <si>
    <t>Protokolární předání stavbou dotčených pozemků a komunikací, uvedení do původního stavu</t>
  </si>
  <si>
    <t>VRN-R8</t>
  </si>
  <si>
    <t>Zpracování předání dok. skuteč. provedení stavby (3pare+1v elkt. formě) objednavateli a zaměření skutečného provedení stavby-geodetiské části dokumentace(3pare+1v elekt. formě) v rozsahu odpovídajícím příslušným právním předpisům, fotodokumentace</t>
  </si>
  <si>
    <t>1564970025</t>
  </si>
  <si>
    <t>VRN-R9</t>
  </si>
  <si>
    <t>Zpracování plánu bezpečnosti práce a ochrany zdraví při práci</t>
  </si>
  <si>
    <t>-2089057550</t>
  </si>
  <si>
    <t>Aktualizace nebo zpracování plánu bezpečnosti práce a ochrany zdraví při práci</t>
  </si>
  <si>
    <t>VRN-R10</t>
  </si>
  <si>
    <t xml:space="preserve">Pasport komunikací a dotčených pozemků </t>
  </si>
  <si>
    <t>-1339628771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</si>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</sst>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3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3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3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20</v>
      </c>
    </row>
    <row r="7" ht="14.4" customHeight="1">
      <c r="B7" s="28"/>
      <c r="C7" s="29"/>
      <c r="D7" s="40" t="s">
        <v>21</v>
      </c>
      <c r="E7" s="29"/>
      <c r="F7" s="29"/>
      <c r="G7" s="29"/>
      <c r="H7" s="29"/>
      <c r="I7" s="29"/>
      <c r="J7" s="29"/>
      <c r="K7" s="35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23</v>
      </c>
      <c r="AL7" s="29"/>
      <c r="AM7" s="29"/>
      <c r="AN7" s="35" t="s">
        <v>22</v>
      </c>
      <c r="AO7" s="29"/>
      <c r="AP7" s="29"/>
      <c r="AQ7" s="31"/>
      <c r="BE7" s="39"/>
      <c r="BS7" s="24" t="s">
        <v>24</v>
      </c>
    </row>
    <row r="8" ht="14.4" customHeight="1">
      <c r="B8" s="28"/>
      <c r="C8" s="29"/>
      <c r="D8" s="40" t="s">
        <v>25</v>
      </c>
      <c r="E8" s="29"/>
      <c r="F8" s="29"/>
      <c r="G8" s="29"/>
      <c r="H8" s="29"/>
      <c r="I8" s="29"/>
      <c r="J8" s="29"/>
      <c r="K8" s="35" t="s">
        <v>26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27</v>
      </c>
      <c r="AL8" s="29"/>
      <c r="AM8" s="29"/>
      <c r="AN8" s="41" t="s">
        <v>28</v>
      </c>
      <c r="AO8" s="29"/>
      <c r="AP8" s="29"/>
      <c r="AQ8" s="31"/>
      <c r="BE8" s="39"/>
      <c r="BS8" s="24" t="s">
        <v>29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30</v>
      </c>
    </row>
    <row r="10" ht="14.4" customHeight="1">
      <c r="B10" s="28"/>
      <c r="C10" s="29"/>
      <c r="D10" s="40" t="s">
        <v>31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32</v>
      </c>
      <c r="AL10" s="29"/>
      <c r="AM10" s="29"/>
      <c r="AN10" s="35" t="s">
        <v>22</v>
      </c>
      <c r="AO10" s="29"/>
      <c r="AP10" s="29"/>
      <c r="AQ10" s="31"/>
      <c r="BE10" s="39"/>
      <c r="BS10" s="24" t="s">
        <v>20</v>
      </c>
    </row>
    <row r="11" ht="18.48" customHeight="1">
      <c r="B11" s="28"/>
      <c r="C11" s="29"/>
      <c r="D11" s="29"/>
      <c r="E11" s="35" t="s">
        <v>33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34</v>
      </c>
      <c r="AL11" s="29"/>
      <c r="AM11" s="29"/>
      <c r="AN11" s="35" t="s">
        <v>22</v>
      </c>
      <c r="AO11" s="29"/>
      <c r="AP11" s="29"/>
      <c r="AQ11" s="31"/>
      <c r="BE11" s="39"/>
      <c r="BS11" s="24" t="s">
        <v>20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20</v>
      </c>
    </row>
    <row r="13" ht="14.4" customHeight="1">
      <c r="B13" s="28"/>
      <c r="C13" s="29"/>
      <c r="D13" s="40" t="s">
        <v>35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32</v>
      </c>
      <c r="AL13" s="29"/>
      <c r="AM13" s="29"/>
      <c r="AN13" s="42" t="s">
        <v>36</v>
      </c>
      <c r="AO13" s="29"/>
      <c r="AP13" s="29"/>
      <c r="AQ13" s="31"/>
      <c r="BE13" s="39"/>
      <c r="BS13" s="24" t="s">
        <v>20</v>
      </c>
    </row>
    <row r="14">
      <c r="B14" s="28"/>
      <c r="C14" s="29"/>
      <c r="D14" s="29"/>
      <c r="E14" s="42" t="s">
        <v>36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34</v>
      </c>
      <c r="AL14" s="29"/>
      <c r="AM14" s="29"/>
      <c r="AN14" s="42" t="s">
        <v>36</v>
      </c>
      <c r="AO14" s="29"/>
      <c r="AP14" s="29"/>
      <c r="AQ14" s="31"/>
      <c r="BE14" s="39"/>
      <c r="BS14" s="24" t="s">
        <v>20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37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32</v>
      </c>
      <c r="AL16" s="29"/>
      <c r="AM16" s="29"/>
      <c r="AN16" s="35" t="s">
        <v>22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33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34</v>
      </c>
      <c r="AL17" s="29"/>
      <c r="AM17" s="29"/>
      <c r="AN17" s="35" t="s">
        <v>22</v>
      </c>
      <c r="AO17" s="29"/>
      <c r="AP17" s="29"/>
      <c r="AQ17" s="31"/>
      <c r="BE17" s="39"/>
      <c r="BS17" s="24" t="s">
        <v>38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24</v>
      </c>
    </row>
    <row r="19" ht="14.4" customHeight="1">
      <c r="B19" s="28"/>
      <c r="C19" s="29"/>
      <c r="D19" s="40" t="s">
        <v>39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4" t="s">
        <v>22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40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ROUND(AG51,0)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41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42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43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44</v>
      </c>
      <c r="E26" s="54"/>
      <c r="F26" s="55" t="s">
        <v>45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ROUND(AZ51,0)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46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ROUND(BA51,0)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47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ROUND(BB51,0)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48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ROUND(BC51,0)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49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ROUND(BD51,0)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50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51</v>
      </c>
      <c r="U32" s="61"/>
      <c r="V32" s="61"/>
      <c r="W32" s="61"/>
      <c r="X32" s="63" t="s">
        <v>52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53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2047/13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Kyjovka Bohuslavice - oprava koryta (55,710 - 56,670)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25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Bohuslavice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27</v>
      </c>
      <c r="AJ44" s="74"/>
      <c r="AK44" s="74"/>
      <c r="AL44" s="74"/>
      <c r="AM44" s="85" t="str">
        <f>IF(AN8= "","",AN8)</f>
        <v>27. 9. 2018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31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 xml:space="preserve"> 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37</v>
      </c>
      <c r="AJ46" s="74"/>
      <c r="AK46" s="74"/>
      <c r="AL46" s="74"/>
      <c r="AM46" s="77" t="str">
        <f>IF(E17="","",E17)</f>
        <v xml:space="preserve"> </v>
      </c>
      <c r="AN46" s="77"/>
      <c r="AO46" s="77"/>
      <c r="AP46" s="77"/>
      <c r="AQ46" s="74"/>
      <c r="AR46" s="72"/>
      <c r="AS46" s="86" t="s">
        <v>54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35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55</v>
      </c>
      <c r="D49" s="97"/>
      <c r="E49" s="97"/>
      <c r="F49" s="97"/>
      <c r="G49" s="97"/>
      <c r="H49" s="98"/>
      <c r="I49" s="99" t="s">
        <v>56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57</v>
      </c>
      <c r="AH49" s="97"/>
      <c r="AI49" s="97"/>
      <c r="AJ49" s="97"/>
      <c r="AK49" s="97"/>
      <c r="AL49" s="97"/>
      <c r="AM49" s="97"/>
      <c r="AN49" s="99" t="s">
        <v>58</v>
      </c>
      <c r="AO49" s="97"/>
      <c r="AP49" s="97"/>
      <c r="AQ49" s="101" t="s">
        <v>59</v>
      </c>
      <c r="AR49" s="72"/>
      <c r="AS49" s="102" t="s">
        <v>60</v>
      </c>
      <c r="AT49" s="103" t="s">
        <v>61</v>
      </c>
      <c r="AU49" s="103" t="s">
        <v>62</v>
      </c>
      <c r="AV49" s="103" t="s">
        <v>63</v>
      </c>
      <c r="AW49" s="103" t="s">
        <v>64</v>
      </c>
      <c r="AX49" s="103" t="s">
        <v>65</v>
      </c>
      <c r="AY49" s="103" t="s">
        <v>66</v>
      </c>
      <c r="AZ49" s="103" t="s">
        <v>67</v>
      </c>
      <c r="BA49" s="103" t="s">
        <v>68</v>
      </c>
      <c r="BB49" s="103" t="s">
        <v>69</v>
      </c>
      <c r="BC49" s="103" t="s">
        <v>70</v>
      </c>
      <c r="BD49" s="104" t="s">
        <v>71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72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ROUND(AG52+AG56+AG60,0)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22</v>
      </c>
      <c r="AR51" s="83"/>
      <c r="AS51" s="113">
        <f>ROUND(AS52+AS56+AS60,0)</f>
        <v>0</v>
      </c>
      <c r="AT51" s="114">
        <f>ROUND(SUM(AV51:AW51),2)</f>
        <v>0</v>
      </c>
      <c r="AU51" s="115">
        <f>ROUND(AU52+AU56+AU60,5)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ROUND(AZ52+AZ56+AZ60,0)</f>
        <v>0</v>
      </c>
      <c r="BA51" s="114">
        <f>ROUND(BA52+BA56+BA60,0)</f>
        <v>0</v>
      </c>
      <c r="BB51" s="114">
        <f>ROUND(BB52+BB56+BB60,0)</f>
        <v>0</v>
      </c>
      <c r="BC51" s="114">
        <f>ROUND(BC52+BC56+BC60,0)</f>
        <v>0</v>
      </c>
      <c r="BD51" s="116">
        <f>ROUND(BD52+BD56+BD60,0)</f>
        <v>0</v>
      </c>
      <c r="BS51" s="117" t="s">
        <v>73</v>
      </c>
      <c r="BT51" s="117" t="s">
        <v>74</v>
      </c>
      <c r="BU51" s="118" t="s">
        <v>75</v>
      </c>
      <c r="BV51" s="117" t="s">
        <v>76</v>
      </c>
      <c r="BW51" s="117" t="s">
        <v>7</v>
      </c>
      <c r="BX51" s="117" t="s">
        <v>77</v>
      </c>
      <c r="CL51" s="117" t="s">
        <v>22</v>
      </c>
    </row>
    <row r="52" s="5" customFormat="1" ht="16.5" customHeight="1">
      <c r="B52" s="119"/>
      <c r="C52" s="120"/>
      <c r="D52" s="121" t="s">
        <v>78</v>
      </c>
      <c r="E52" s="121"/>
      <c r="F52" s="121"/>
      <c r="G52" s="121"/>
      <c r="H52" s="121"/>
      <c r="I52" s="122"/>
      <c r="J52" s="121" t="s">
        <v>79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ROUND(SUM(AG53:AG55),0)</f>
        <v>0</v>
      </c>
      <c r="AH52" s="122"/>
      <c r="AI52" s="122"/>
      <c r="AJ52" s="122"/>
      <c r="AK52" s="122"/>
      <c r="AL52" s="122"/>
      <c r="AM52" s="122"/>
      <c r="AN52" s="124">
        <f>SUM(AG52,AT52)</f>
        <v>0</v>
      </c>
      <c r="AO52" s="122"/>
      <c r="AP52" s="122"/>
      <c r="AQ52" s="125" t="s">
        <v>80</v>
      </c>
      <c r="AR52" s="126"/>
      <c r="AS52" s="127">
        <f>ROUND(SUM(AS53:AS55),0)</f>
        <v>0</v>
      </c>
      <c r="AT52" s="128">
        <f>ROUND(SUM(AV52:AW52),2)</f>
        <v>0</v>
      </c>
      <c r="AU52" s="129">
        <f>ROUND(SUM(AU53:AU55),5)</f>
        <v>0</v>
      </c>
      <c r="AV52" s="128">
        <f>ROUND(AZ52*L26,2)</f>
        <v>0</v>
      </c>
      <c r="AW52" s="128">
        <f>ROUND(BA52*L27,2)</f>
        <v>0</v>
      </c>
      <c r="AX52" s="128">
        <f>ROUND(BB52*L26,2)</f>
        <v>0</v>
      </c>
      <c r="AY52" s="128">
        <f>ROUND(BC52*L27,2)</f>
        <v>0</v>
      </c>
      <c r="AZ52" s="128">
        <f>ROUND(SUM(AZ53:AZ55),0)</f>
        <v>0</v>
      </c>
      <c r="BA52" s="128">
        <f>ROUND(SUM(BA53:BA55),0)</f>
        <v>0</v>
      </c>
      <c r="BB52" s="128">
        <f>ROUND(SUM(BB53:BB55),0)</f>
        <v>0</v>
      </c>
      <c r="BC52" s="128">
        <f>ROUND(SUM(BC53:BC55),0)</f>
        <v>0</v>
      </c>
      <c r="BD52" s="130">
        <f>ROUND(SUM(BD53:BD55),0)</f>
        <v>0</v>
      </c>
      <c r="BS52" s="131" t="s">
        <v>73</v>
      </c>
      <c r="BT52" s="131" t="s">
        <v>24</v>
      </c>
      <c r="BU52" s="131" t="s">
        <v>75</v>
      </c>
      <c r="BV52" s="131" t="s">
        <v>76</v>
      </c>
      <c r="BW52" s="131" t="s">
        <v>81</v>
      </c>
      <c r="BX52" s="131" t="s">
        <v>7</v>
      </c>
      <c r="CL52" s="131" t="s">
        <v>22</v>
      </c>
      <c r="CM52" s="131" t="s">
        <v>82</v>
      </c>
    </row>
    <row r="53" s="6" customFormat="1" ht="28.5" customHeight="1">
      <c r="A53" s="132" t="s">
        <v>83</v>
      </c>
      <c r="B53" s="133"/>
      <c r="C53" s="134"/>
      <c r="D53" s="134"/>
      <c r="E53" s="135" t="s">
        <v>84</v>
      </c>
      <c r="F53" s="135"/>
      <c r="G53" s="135"/>
      <c r="H53" s="135"/>
      <c r="I53" s="135"/>
      <c r="J53" s="134"/>
      <c r="K53" s="135" t="s">
        <v>85</v>
      </c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  <c r="AG53" s="136">
        <f>'SO - 01.1 - SO - 01.1 - Ú...'!J29</f>
        <v>0</v>
      </c>
      <c r="AH53" s="134"/>
      <c r="AI53" s="134"/>
      <c r="AJ53" s="134"/>
      <c r="AK53" s="134"/>
      <c r="AL53" s="134"/>
      <c r="AM53" s="134"/>
      <c r="AN53" s="136">
        <f>SUM(AG53,AT53)</f>
        <v>0</v>
      </c>
      <c r="AO53" s="134"/>
      <c r="AP53" s="134"/>
      <c r="AQ53" s="137" t="s">
        <v>86</v>
      </c>
      <c r="AR53" s="138"/>
      <c r="AS53" s="139">
        <v>0</v>
      </c>
      <c r="AT53" s="140">
        <f>ROUND(SUM(AV53:AW53),2)</f>
        <v>0</v>
      </c>
      <c r="AU53" s="141">
        <f>'SO - 01.1 - SO - 01.1 - Ú...'!P84</f>
        <v>0</v>
      </c>
      <c r="AV53" s="140">
        <f>'SO - 01.1 - SO - 01.1 - Ú...'!J32</f>
        <v>0</v>
      </c>
      <c r="AW53" s="140">
        <f>'SO - 01.1 - SO - 01.1 - Ú...'!J33</f>
        <v>0</v>
      </c>
      <c r="AX53" s="140">
        <f>'SO - 01.1 - SO - 01.1 - Ú...'!J34</f>
        <v>0</v>
      </c>
      <c r="AY53" s="140">
        <f>'SO - 01.1 - SO - 01.1 - Ú...'!J35</f>
        <v>0</v>
      </c>
      <c r="AZ53" s="140">
        <f>'SO - 01.1 - SO - 01.1 - Ú...'!F32</f>
        <v>0</v>
      </c>
      <c r="BA53" s="140">
        <f>'SO - 01.1 - SO - 01.1 - Ú...'!F33</f>
        <v>0</v>
      </c>
      <c r="BB53" s="140">
        <f>'SO - 01.1 - SO - 01.1 - Ú...'!F34</f>
        <v>0</v>
      </c>
      <c r="BC53" s="140">
        <f>'SO - 01.1 - SO - 01.1 - Ú...'!F35</f>
        <v>0</v>
      </c>
      <c r="BD53" s="142">
        <f>'SO - 01.1 - SO - 01.1 - Ú...'!F36</f>
        <v>0</v>
      </c>
      <c r="BT53" s="143" t="s">
        <v>82</v>
      </c>
      <c r="BV53" s="143" t="s">
        <v>76</v>
      </c>
      <c r="BW53" s="143" t="s">
        <v>87</v>
      </c>
      <c r="BX53" s="143" t="s">
        <v>81</v>
      </c>
      <c r="CL53" s="143" t="s">
        <v>22</v>
      </c>
    </row>
    <row r="54" s="6" customFormat="1" ht="28.5" customHeight="1">
      <c r="A54" s="132" t="s">
        <v>83</v>
      </c>
      <c r="B54" s="133"/>
      <c r="C54" s="134"/>
      <c r="D54" s="134"/>
      <c r="E54" s="135" t="s">
        <v>88</v>
      </c>
      <c r="F54" s="135"/>
      <c r="G54" s="135"/>
      <c r="H54" s="135"/>
      <c r="I54" s="135"/>
      <c r="J54" s="134"/>
      <c r="K54" s="135" t="s">
        <v>89</v>
      </c>
      <c r="L54" s="135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  <c r="X54" s="135"/>
      <c r="Y54" s="135"/>
      <c r="Z54" s="135"/>
      <c r="AA54" s="135"/>
      <c r="AB54" s="135"/>
      <c r="AC54" s="135"/>
      <c r="AD54" s="135"/>
      <c r="AE54" s="135"/>
      <c r="AF54" s="135"/>
      <c r="AG54" s="136">
        <f>'SO - 01.2 - SO - 01.2 - Ú...'!J29</f>
        <v>0</v>
      </c>
      <c r="AH54" s="134"/>
      <c r="AI54" s="134"/>
      <c r="AJ54" s="134"/>
      <c r="AK54" s="134"/>
      <c r="AL54" s="134"/>
      <c r="AM54" s="134"/>
      <c r="AN54" s="136">
        <f>SUM(AG54,AT54)</f>
        <v>0</v>
      </c>
      <c r="AO54" s="134"/>
      <c r="AP54" s="134"/>
      <c r="AQ54" s="137" t="s">
        <v>86</v>
      </c>
      <c r="AR54" s="138"/>
      <c r="AS54" s="139">
        <v>0</v>
      </c>
      <c r="AT54" s="140">
        <f>ROUND(SUM(AV54:AW54),2)</f>
        <v>0</v>
      </c>
      <c r="AU54" s="141">
        <f>'SO - 01.2 - SO - 01.2 - Ú...'!P84</f>
        <v>0</v>
      </c>
      <c r="AV54" s="140">
        <f>'SO - 01.2 - SO - 01.2 - Ú...'!J32</f>
        <v>0</v>
      </c>
      <c r="AW54" s="140">
        <f>'SO - 01.2 - SO - 01.2 - Ú...'!J33</f>
        <v>0</v>
      </c>
      <c r="AX54" s="140">
        <f>'SO - 01.2 - SO - 01.2 - Ú...'!J34</f>
        <v>0</v>
      </c>
      <c r="AY54" s="140">
        <f>'SO - 01.2 - SO - 01.2 - Ú...'!J35</f>
        <v>0</v>
      </c>
      <c r="AZ54" s="140">
        <f>'SO - 01.2 - SO - 01.2 - Ú...'!F32</f>
        <v>0</v>
      </c>
      <c r="BA54" s="140">
        <f>'SO - 01.2 - SO - 01.2 - Ú...'!F33</f>
        <v>0</v>
      </c>
      <c r="BB54" s="140">
        <f>'SO - 01.2 - SO - 01.2 - Ú...'!F34</f>
        <v>0</v>
      </c>
      <c r="BC54" s="140">
        <f>'SO - 01.2 - SO - 01.2 - Ú...'!F35</f>
        <v>0</v>
      </c>
      <c r="BD54" s="142">
        <f>'SO - 01.2 - SO - 01.2 - Ú...'!F36</f>
        <v>0</v>
      </c>
      <c r="BT54" s="143" t="s">
        <v>82</v>
      </c>
      <c r="BV54" s="143" t="s">
        <v>76</v>
      </c>
      <c r="BW54" s="143" t="s">
        <v>90</v>
      </c>
      <c r="BX54" s="143" t="s">
        <v>81</v>
      </c>
      <c r="CL54" s="143" t="s">
        <v>22</v>
      </c>
    </row>
    <row r="55" s="6" customFormat="1" ht="28.5" customHeight="1">
      <c r="A55" s="132" t="s">
        <v>83</v>
      </c>
      <c r="B55" s="133"/>
      <c r="C55" s="134"/>
      <c r="D55" s="134"/>
      <c r="E55" s="135" t="s">
        <v>91</v>
      </c>
      <c r="F55" s="135"/>
      <c r="G55" s="135"/>
      <c r="H55" s="135"/>
      <c r="I55" s="135"/>
      <c r="J55" s="134"/>
      <c r="K55" s="135" t="s">
        <v>92</v>
      </c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35"/>
      <c r="AE55" s="135"/>
      <c r="AF55" s="135"/>
      <c r="AG55" s="136">
        <f>'SO - 01.3 - SO - 01.3 - Ú...'!J29</f>
        <v>0</v>
      </c>
      <c r="AH55" s="134"/>
      <c r="AI55" s="134"/>
      <c r="AJ55" s="134"/>
      <c r="AK55" s="134"/>
      <c r="AL55" s="134"/>
      <c r="AM55" s="134"/>
      <c r="AN55" s="136">
        <f>SUM(AG55,AT55)</f>
        <v>0</v>
      </c>
      <c r="AO55" s="134"/>
      <c r="AP55" s="134"/>
      <c r="AQ55" s="137" t="s">
        <v>86</v>
      </c>
      <c r="AR55" s="138"/>
      <c r="AS55" s="139">
        <v>0</v>
      </c>
      <c r="AT55" s="140">
        <f>ROUND(SUM(AV55:AW55),2)</f>
        <v>0</v>
      </c>
      <c r="AU55" s="141">
        <f>'SO - 01.3 - SO - 01.3 - Ú...'!P84</f>
        <v>0</v>
      </c>
      <c r="AV55" s="140">
        <f>'SO - 01.3 - SO - 01.3 - Ú...'!J32</f>
        <v>0</v>
      </c>
      <c r="AW55" s="140">
        <f>'SO - 01.3 - SO - 01.3 - Ú...'!J33</f>
        <v>0</v>
      </c>
      <c r="AX55" s="140">
        <f>'SO - 01.3 - SO - 01.3 - Ú...'!J34</f>
        <v>0</v>
      </c>
      <c r="AY55" s="140">
        <f>'SO - 01.3 - SO - 01.3 - Ú...'!J35</f>
        <v>0</v>
      </c>
      <c r="AZ55" s="140">
        <f>'SO - 01.3 - SO - 01.3 - Ú...'!F32</f>
        <v>0</v>
      </c>
      <c r="BA55" s="140">
        <f>'SO - 01.3 - SO - 01.3 - Ú...'!F33</f>
        <v>0</v>
      </c>
      <c r="BB55" s="140">
        <f>'SO - 01.3 - SO - 01.3 - Ú...'!F34</f>
        <v>0</v>
      </c>
      <c r="BC55" s="140">
        <f>'SO - 01.3 - SO - 01.3 - Ú...'!F35</f>
        <v>0</v>
      </c>
      <c r="BD55" s="142">
        <f>'SO - 01.3 - SO - 01.3 - Ú...'!F36</f>
        <v>0</v>
      </c>
      <c r="BT55" s="143" t="s">
        <v>82</v>
      </c>
      <c r="BV55" s="143" t="s">
        <v>76</v>
      </c>
      <c r="BW55" s="143" t="s">
        <v>93</v>
      </c>
      <c r="BX55" s="143" t="s">
        <v>81</v>
      </c>
      <c r="CL55" s="143" t="s">
        <v>22</v>
      </c>
    </row>
    <row r="56" s="5" customFormat="1" ht="16.5" customHeight="1">
      <c r="B56" s="119"/>
      <c r="C56" s="120"/>
      <c r="D56" s="121" t="s">
        <v>94</v>
      </c>
      <c r="E56" s="121"/>
      <c r="F56" s="121"/>
      <c r="G56" s="121"/>
      <c r="H56" s="121"/>
      <c r="I56" s="122"/>
      <c r="J56" s="121" t="s">
        <v>95</v>
      </c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3">
        <f>ROUND(SUM(AG57:AG59),0)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80</v>
      </c>
      <c r="AR56" s="126"/>
      <c r="AS56" s="127">
        <f>ROUND(SUM(AS57:AS59),0)</f>
        <v>0</v>
      </c>
      <c r="AT56" s="128">
        <f>ROUND(SUM(AV56:AW56),2)</f>
        <v>0</v>
      </c>
      <c r="AU56" s="129">
        <f>ROUND(SUM(AU57:AU59),5)</f>
        <v>0</v>
      </c>
      <c r="AV56" s="128">
        <f>ROUND(AZ56*L26,2)</f>
        <v>0</v>
      </c>
      <c r="AW56" s="128">
        <f>ROUND(BA56*L27,2)</f>
        <v>0</v>
      </c>
      <c r="AX56" s="128">
        <f>ROUND(BB56*L26,2)</f>
        <v>0</v>
      </c>
      <c r="AY56" s="128">
        <f>ROUND(BC56*L27,2)</f>
        <v>0</v>
      </c>
      <c r="AZ56" s="128">
        <f>ROUND(SUM(AZ57:AZ59),0)</f>
        <v>0</v>
      </c>
      <c r="BA56" s="128">
        <f>ROUND(SUM(BA57:BA59),0)</f>
        <v>0</v>
      </c>
      <c r="BB56" s="128">
        <f>ROUND(SUM(BB57:BB59),0)</f>
        <v>0</v>
      </c>
      <c r="BC56" s="128">
        <f>ROUND(SUM(BC57:BC59),0)</f>
        <v>0</v>
      </c>
      <c r="BD56" s="130">
        <f>ROUND(SUM(BD57:BD59),0)</f>
        <v>0</v>
      </c>
      <c r="BS56" s="131" t="s">
        <v>73</v>
      </c>
      <c r="BT56" s="131" t="s">
        <v>24</v>
      </c>
      <c r="BU56" s="131" t="s">
        <v>75</v>
      </c>
      <c r="BV56" s="131" t="s">
        <v>76</v>
      </c>
      <c r="BW56" s="131" t="s">
        <v>96</v>
      </c>
      <c r="BX56" s="131" t="s">
        <v>7</v>
      </c>
      <c r="CL56" s="131" t="s">
        <v>22</v>
      </c>
      <c r="CM56" s="131" t="s">
        <v>82</v>
      </c>
    </row>
    <row r="57" s="6" customFormat="1" ht="28.5" customHeight="1">
      <c r="A57" s="132" t="s">
        <v>83</v>
      </c>
      <c r="B57" s="133"/>
      <c r="C57" s="134"/>
      <c r="D57" s="134"/>
      <c r="E57" s="135" t="s">
        <v>97</v>
      </c>
      <c r="F57" s="135"/>
      <c r="G57" s="135"/>
      <c r="H57" s="135"/>
      <c r="I57" s="135"/>
      <c r="J57" s="134"/>
      <c r="K57" s="135" t="s">
        <v>98</v>
      </c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6">
        <f>'SO - 02.1 - SO - 02.1 - Ú...'!J29</f>
        <v>0</v>
      </c>
      <c r="AH57" s="134"/>
      <c r="AI57" s="134"/>
      <c r="AJ57" s="134"/>
      <c r="AK57" s="134"/>
      <c r="AL57" s="134"/>
      <c r="AM57" s="134"/>
      <c r="AN57" s="136">
        <f>SUM(AG57,AT57)</f>
        <v>0</v>
      </c>
      <c r="AO57" s="134"/>
      <c r="AP57" s="134"/>
      <c r="AQ57" s="137" t="s">
        <v>86</v>
      </c>
      <c r="AR57" s="138"/>
      <c r="AS57" s="139">
        <v>0</v>
      </c>
      <c r="AT57" s="140">
        <f>ROUND(SUM(AV57:AW57),2)</f>
        <v>0</v>
      </c>
      <c r="AU57" s="141">
        <f>'SO - 02.1 - SO - 02.1 - Ú...'!P87</f>
        <v>0</v>
      </c>
      <c r="AV57" s="140">
        <f>'SO - 02.1 - SO - 02.1 - Ú...'!J32</f>
        <v>0</v>
      </c>
      <c r="AW57" s="140">
        <f>'SO - 02.1 - SO - 02.1 - Ú...'!J33</f>
        <v>0</v>
      </c>
      <c r="AX57" s="140">
        <f>'SO - 02.1 - SO - 02.1 - Ú...'!J34</f>
        <v>0</v>
      </c>
      <c r="AY57" s="140">
        <f>'SO - 02.1 - SO - 02.1 - Ú...'!J35</f>
        <v>0</v>
      </c>
      <c r="AZ57" s="140">
        <f>'SO - 02.1 - SO - 02.1 - Ú...'!F32</f>
        <v>0</v>
      </c>
      <c r="BA57" s="140">
        <f>'SO - 02.1 - SO - 02.1 - Ú...'!F33</f>
        <v>0</v>
      </c>
      <c r="BB57" s="140">
        <f>'SO - 02.1 - SO - 02.1 - Ú...'!F34</f>
        <v>0</v>
      </c>
      <c r="BC57" s="140">
        <f>'SO - 02.1 - SO - 02.1 - Ú...'!F35</f>
        <v>0</v>
      </c>
      <c r="BD57" s="142">
        <f>'SO - 02.1 - SO - 02.1 - Ú...'!F36</f>
        <v>0</v>
      </c>
      <c r="BT57" s="143" t="s">
        <v>82</v>
      </c>
      <c r="BV57" s="143" t="s">
        <v>76</v>
      </c>
      <c r="BW57" s="143" t="s">
        <v>99</v>
      </c>
      <c r="BX57" s="143" t="s">
        <v>96</v>
      </c>
      <c r="CL57" s="143" t="s">
        <v>22</v>
      </c>
    </row>
    <row r="58" s="6" customFormat="1" ht="28.5" customHeight="1">
      <c r="A58" s="132" t="s">
        <v>83</v>
      </c>
      <c r="B58" s="133"/>
      <c r="C58" s="134"/>
      <c r="D58" s="134"/>
      <c r="E58" s="135" t="s">
        <v>100</v>
      </c>
      <c r="F58" s="135"/>
      <c r="G58" s="135"/>
      <c r="H58" s="135"/>
      <c r="I58" s="135"/>
      <c r="J58" s="134"/>
      <c r="K58" s="135" t="s">
        <v>101</v>
      </c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  <c r="W58" s="135"/>
      <c r="X58" s="135"/>
      <c r="Y58" s="135"/>
      <c r="Z58" s="135"/>
      <c r="AA58" s="135"/>
      <c r="AB58" s="135"/>
      <c r="AC58" s="135"/>
      <c r="AD58" s="135"/>
      <c r="AE58" s="135"/>
      <c r="AF58" s="135"/>
      <c r="AG58" s="136">
        <f>'SO - 02.2 - SO - 02.2 - Ú...'!J29</f>
        <v>0</v>
      </c>
      <c r="AH58" s="134"/>
      <c r="AI58" s="134"/>
      <c r="AJ58" s="134"/>
      <c r="AK58" s="134"/>
      <c r="AL58" s="134"/>
      <c r="AM58" s="134"/>
      <c r="AN58" s="136">
        <f>SUM(AG58,AT58)</f>
        <v>0</v>
      </c>
      <c r="AO58" s="134"/>
      <c r="AP58" s="134"/>
      <c r="AQ58" s="137" t="s">
        <v>86</v>
      </c>
      <c r="AR58" s="138"/>
      <c r="AS58" s="139">
        <v>0</v>
      </c>
      <c r="AT58" s="140">
        <f>ROUND(SUM(AV58:AW58),2)</f>
        <v>0</v>
      </c>
      <c r="AU58" s="141">
        <f>'SO - 02.2 - SO - 02.2 - Ú...'!P89</f>
        <v>0</v>
      </c>
      <c r="AV58" s="140">
        <f>'SO - 02.2 - SO - 02.2 - Ú...'!J32</f>
        <v>0</v>
      </c>
      <c r="AW58" s="140">
        <f>'SO - 02.2 - SO - 02.2 - Ú...'!J33</f>
        <v>0</v>
      </c>
      <c r="AX58" s="140">
        <f>'SO - 02.2 - SO - 02.2 - Ú...'!J34</f>
        <v>0</v>
      </c>
      <c r="AY58" s="140">
        <f>'SO - 02.2 - SO - 02.2 - Ú...'!J35</f>
        <v>0</v>
      </c>
      <c r="AZ58" s="140">
        <f>'SO - 02.2 - SO - 02.2 - Ú...'!F32</f>
        <v>0</v>
      </c>
      <c r="BA58" s="140">
        <f>'SO - 02.2 - SO - 02.2 - Ú...'!F33</f>
        <v>0</v>
      </c>
      <c r="BB58" s="140">
        <f>'SO - 02.2 - SO - 02.2 - Ú...'!F34</f>
        <v>0</v>
      </c>
      <c r="BC58" s="140">
        <f>'SO - 02.2 - SO - 02.2 - Ú...'!F35</f>
        <v>0</v>
      </c>
      <c r="BD58" s="142">
        <f>'SO - 02.2 - SO - 02.2 - Ú...'!F36</f>
        <v>0</v>
      </c>
      <c r="BT58" s="143" t="s">
        <v>82</v>
      </c>
      <c r="BV58" s="143" t="s">
        <v>76</v>
      </c>
      <c r="BW58" s="143" t="s">
        <v>102</v>
      </c>
      <c r="BX58" s="143" t="s">
        <v>96</v>
      </c>
      <c r="CL58" s="143" t="s">
        <v>22</v>
      </c>
    </row>
    <row r="59" s="6" customFormat="1" ht="28.5" customHeight="1">
      <c r="A59" s="132" t="s">
        <v>83</v>
      </c>
      <c r="B59" s="133"/>
      <c r="C59" s="134"/>
      <c r="D59" s="134"/>
      <c r="E59" s="135" t="s">
        <v>103</v>
      </c>
      <c r="F59" s="135"/>
      <c r="G59" s="135"/>
      <c r="H59" s="135"/>
      <c r="I59" s="135"/>
      <c r="J59" s="134"/>
      <c r="K59" s="135" t="s">
        <v>104</v>
      </c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135"/>
      <c r="Z59" s="135"/>
      <c r="AA59" s="135"/>
      <c r="AB59" s="135"/>
      <c r="AC59" s="135"/>
      <c r="AD59" s="135"/>
      <c r="AE59" s="135"/>
      <c r="AF59" s="135"/>
      <c r="AG59" s="136">
        <f>'SO - 02.3 - SO - 02.3 - Ú...'!J29</f>
        <v>0</v>
      </c>
      <c r="AH59" s="134"/>
      <c r="AI59" s="134"/>
      <c r="AJ59" s="134"/>
      <c r="AK59" s="134"/>
      <c r="AL59" s="134"/>
      <c r="AM59" s="134"/>
      <c r="AN59" s="136">
        <f>SUM(AG59,AT59)</f>
        <v>0</v>
      </c>
      <c r="AO59" s="134"/>
      <c r="AP59" s="134"/>
      <c r="AQ59" s="137" t="s">
        <v>86</v>
      </c>
      <c r="AR59" s="138"/>
      <c r="AS59" s="139">
        <v>0</v>
      </c>
      <c r="AT59" s="140">
        <f>ROUND(SUM(AV59:AW59),2)</f>
        <v>0</v>
      </c>
      <c r="AU59" s="141">
        <f>'SO - 02.3 - SO - 02.3 - Ú...'!P89</f>
        <v>0</v>
      </c>
      <c r="AV59" s="140">
        <f>'SO - 02.3 - SO - 02.3 - Ú...'!J32</f>
        <v>0</v>
      </c>
      <c r="AW59" s="140">
        <f>'SO - 02.3 - SO - 02.3 - Ú...'!J33</f>
        <v>0</v>
      </c>
      <c r="AX59" s="140">
        <f>'SO - 02.3 - SO - 02.3 - Ú...'!J34</f>
        <v>0</v>
      </c>
      <c r="AY59" s="140">
        <f>'SO - 02.3 - SO - 02.3 - Ú...'!J35</f>
        <v>0</v>
      </c>
      <c r="AZ59" s="140">
        <f>'SO - 02.3 - SO - 02.3 - Ú...'!F32</f>
        <v>0</v>
      </c>
      <c r="BA59" s="140">
        <f>'SO - 02.3 - SO - 02.3 - Ú...'!F33</f>
        <v>0</v>
      </c>
      <c r="BB59" s="140">
        <f>'SO - 02.3 - SO - 02.3 - Ú...'!F34</f>
        <v>0</v>
      </c>
      <c r="BC59" s="140">
        <f>'SO - 02.3 - SO - 02.3 - Ú...'!F35</f>
        <v>0</v>
      </c>
      <c r="BD59" s="142">
        <f>'SO - 02.3 - SO - 02.3 - Ú...'!F36</f>
        <v>0</v>
      </c>
      <c r="BT59" s="143" t="s">
        <v>82</v>
      </c>
      <c r="BV59" s="143" t="s">
        <v>76</v>
      </c>
      <c r="BW59" s="143" t="s">
        <v>105</v>
      </c>
      <c r="BX59" s="143" t="s">
        <v>96</v>
      </c>
      <c r="CL59" s="143" t="s">
        <v>22</v>
      </c>
    </row>
    <row r="60" s="5" customFormat="1" ht="16.5" customHeight="1">
      <c r="A60" s="132" t="s">
        <v>83</v>
      </c>
      <c r="B60" s="119"/>
      <c r="C60" s="120"/>
      <c r="D60" s="121" t="s">
        <v>106</v>
      </c>
      <c r="E60" s="121"/>
      <c r="F60" s="121"/>
      <c r="G60" s="121"/>
      <c r="H60" s="121"/>
      <c r="I60" s="122"/>
      <c r="J60" s="121" t="s">
        <v>107</v>
      </c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4">
        <f>'VRN - Vedlejší rozpočtové...'!J27</f>
        <v>0</v>
      </c>
      <c r="AH60" s="122"/>
      <c r="AI60" s="122"/>
      <c r="AJ60" s="122"/>
      <c r="AK60" s="122"/>
      <c r="AL60" s="122"/>
      <c r="AM60" s="122"/>
      <c r="AN60" s="124">
        <f>SUM(AG60,AT60)</f>
        <v>0</v>
      </c>
      <c r="AO60" s="122"/>
      <c r="AP60" s="122"/>
      <c r="AQ60" s="125" t="s">
        <v>80</v>
      </c>
      <c r="AR60" s="126"/>
      <c r="AS60" s="144">
        <v>0</v>
      </c>
      <c r="AT60" s="145">
        <f>ROUND(SUM(AV60:AW60),2)</f>
        <v>0</v>
      </c>
      <c r="AU60" s="146">
        <f>'VRN - Vedlejší rozpočtové...'!P78</f>
        <v>0</v>
      </c>
      <c r="AV60" s="145">
        <f>'VRN - Vedlejší rozpočtové...'!J30</f>
        <v>0</v>
      </c>
      <c r="AW60" s="145">
        <f>'VRN - Vedlejší rozpočtové...'!J31</f>
        <v>0</v>
      </c>
      <c r="AX60" s="145">
        <f>'VRN - Vedlejší rozpočtové...'!J32</f>
        <v>0</v>
      </c>
      <c r="AY60" s="145">
        <f>'VRN - Vedlejší rozpočtové...'!J33</f>
        <v>0</v>
      </c>
      <c r="AZ60" s="145">
        <f>'VRN - Vedlejší rozpočtové...'!F30</f>
        <v>0</v>
      </c>
      <c r="BA60" s="145">
        <f>'VRN - Vedlejší rozpočtové...'!F31</f>
        <v>0</v>
      </c>
      <c r="BB60" s="145">
        <f>'VRN - Vedlejší rozpočtové...'!F32</f>
        <v>0</v>
      </c>
      <c r="BC60" s="145">
        <f>'VRN - Vedlejší rozpočtové...'!F33</f>
        <v>0</v>
      </c>
      <c r="BD60" s="147">
        <f>'VRN - Vedlejší rozpočtové...'!F34</f>
        <v>0</v>
      </c>
      <c r="BT60" s="131" t="s">
        <v>24</v>
      </c>
      <c r="BV60" s="131" t="s">
        <v>76</v>
      </c>
      <c r="BW60" s="131" t="s">
        <v>108</v>
      </c>
      <c r="BX60" s="131" t="s">
        <v>7</v>
      </c>
      <c r="CL60" s="131" t="s">
        <v>22</v>
      </c>
      <c r="CM60" s="131" t="s">
        <v>82</v>
      </c>
    </row>
    <row r="61" s="1" customFormat="1" ht="30" customHeight="1">
      <c r="B61" s="46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2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72"/>
    </row>
  </sheetData>
  <sheetProtection sheet="1" formatColumns="0" formatRows="0" objects="1" scenarios="1" spinCount="100000" saltValue="4uIvWj1Xsq8tgdSglpNVs4ThZpgDEYt1Us5evIl7rWHj8ggfERariezDi3sfNvhON3jPxL0NEvVrCYKs9f5uCw==" hashValue="OqrxGvQRsXsWXAz8ucSuv5Vhvudcpj9jjsuiB7O/8RqO1DBSV1nx9pcDfV65y9Henn11Y/aP0nlB7NLLZm9CGQ==" algorithmName="SHA-512" password="CC35"/>
  <mergeCells count="7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E54:I54"/>
    <mergeCell ref="K54:AF54"/>
    <mergeCell ref="AN55:AP55"/>
    <mergeCell ref="AG55:AM55"/>
    <mergeCell ref="E55:I55"/>
    <mergeCell ref="K55:AF55"/>
    <mergeCell ref="AN56:AP56"/>
    <mergeCell ref="AG56:AM56"/>
    <mergeCell ref="D56:H56"/>
    <mergeCell ref="J56:AF56"/>
    <mergeCell ref="AN57:AP57"/>
    <mergeCell ref="AG57:AM57"/>
    <mergeCell ref="E57:I57"/>
    <mergeCell ref="K57:AF57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SO - 01.1 - SO - 01.1 - Ú...'!C2" display="/"/>
    <hyperlink ref="A54" location="'SO - 01.2 - SO - 01.2 - Ú...'!C2" display="/"/>
    <hyperlink ref="A55" location="'SO - 01.3 - SO - 01.3 - Ú...'!C2" display="/"/>
    <hyperlink ref="A57" location="'SO - 02.1 - SO - 02.1 - Ú...'!C2" display="/"/>
    <hyperlink ref="A58" location="'SO - 02.2 - SO - 02.2 - Ú...'!C2" display="/"/>
    <hyperlink ref="A59" location="'SO - 02.3 - SO - 02.3 - Ú...'!C2" display="/"/>
    <hyperlink ref="A60" location="'VRN - Vedlejší rozpočtové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109</v>
      </c>
      <c r="G1" s="151" t="s">
        <v>110</v>
      </c>
      <c r="H1" s="151"/>
      <c r="I1" s="152"/>
      <c r="J1" s="151" t="s">
        <v>111</v>
      </c>
      <c r="K1" s="150" t="s">
        <v>112</v>
      </c>
      <c r="L1" s="151" t="s">
        <v>113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87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82</v>
      </c>
    </row>
    <row r="4" ht="36.96" customHeight="1">
      <c r="B4" s="28"/>
      <c r="C4" s="29"/>
      <c r="D4" s="30" t="s">
        <v>114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Kyjovka Bohuslavice - oprava koryta (55,710 - 56,670)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115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116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117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118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21</v>
      </c>
      <c r="E13" s="47"/>
      <c r="F13" s="35" t="s">
        <v>22</v>
      </c>
      <c r="G13" s="47"/>
      <c r="H13" s="47"/>
      <c r="I13" s="158" t="s">
        <v>23</v>
      </c>
      <c r="J13" s="35" t="s">
        <v>22</v>
      </c>
      <c r="K13" s="51"/>
    </row>
    <row r="14" s="1" customFormat="1" ht="14.4" customHeight="1">
      <c r="B14" s="46"/>
      <c r="C14" s="47"/>
      <c r="D14" s="40" t="s">
        <v>25</v>
      </c>
      <c r="E14" s="47"/>
      <c r="F14" s="35" t="s">
        <v>26</v>
      </c>
      <c r="G14" s="47"/>
      <c r="H14" s="47"/>
      <c r="I14" s="158" t="s">
        <v>27</v>
      </c>
      <c r="J14" s="159" t="str">
        <f>'Rekapitulace stavby'!AN8</f>
        <v>27. 9. 2018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31</v>
      </c>
      <c r="E16" s="47"/>
      <c r="F16" s="47"/>
      <c r="G16" s="47"/>
      <c r="H16" s="47"/>
      <c r="I16" s="158" t="s">
        <v>32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58" t="s">
        <v>34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35</v>
      </c>
      <c r="E19" s="47"/>
      <c r="F19" s="47"/>
      <c r="G19" s="47"/>
      <c r="H19" s="47"/>
      <c r="I19" s="158" t="s">
        <v>32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34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37</v>
      </c>
      <c r="E22" s="47"/>
      <c r="F22" s="47"/>
      <c r="G22" s="47"/>
      <c r="H22" s="47"/>
      <c r="I22" s="158" t="s">
        <v>32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34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39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22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40</v>
      </c>
      <c r="E29" s="47"/>
      <c r="F29" s="47"/>
      <c r="G29" s="47"/>
      <c r="H29" s="47"/>
      <c r="I29" s="156"/>
      <c r="J29" s="167">
        <f>ROUND(J84,0)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42</v>
      </c>
      <c r="G31" s="47"/>
      <c r="H31" s="47"/>
      <c r="I31" s="168" t="s">
        <v>41</v>
      </c>
      <c r="J31" s="52" t="s">
        <v>43</v>
      </c>
      <c r="K31" s="51"/>
    </row>
    <row r="32" s="1" customFormat="1" ht="14.4" customHeight="1">
      <c r="B32" s="46"/>
      <c r="C32" s="47"/>
      <c r="D32" s="55" t="s">
        <v>44</v>
      </c>
      <c r="E32" s="55" t="s">
        <v>45</v>
      </c>
      <c r="F32" s="169">
        <f>ROUND(SUM(BE84:BE121), 0)</f>
        <v>0</v>
      </c>
      <c r="G32" s="47"/>
      <c r="H32" s="47"/>
      <c r="I32" s="170">
        <v>0.20999999999999999</v>
      </c>
      <c r="J32" s="169">
        <f>ROUND(ROUND((SUM(BE84:BE121)), 0)*I32, 2)</f>
        <v>0</v>
      </c>
      <c r="K32" s="51"/>
    </row>
    <row r="33" s="1" customFormat="1" ht="14.4" customHeight="1">
      <c r="B33" s="46"/>
      <c r="C33" s="47"/>
      <c r="D33" s="47"/>
      <c r="E33" s="55" t="s">
        <v>46</v>
      </c>
      <c r="F33" s="169">
        <f>ROUND(SUM(BF84:BF121), 0)</f>
        <v>0</v>
      </c>
      <c r="G33" s="47"/>
      <c r="H33" s="47"/>
      <c r="I33" s="170">
        <v>0.14999999999999999</v>
      </c>
      <c r="J33" s="169">
        <f>ROUND(ROUND((SUM(BF84:BF121)), 0)*I33, 2)</f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69">
        <f>ROUND(SUM(BG84:BG121), 0)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48</v>
      </c>
      <c r="F35" s="169">
        <f>ROUND(SUM(BH84:BH121), 0)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49</v>
      </c>
      <c r="F36" s="169">
        <f>ROUND(SUM(BI84:BI121), 0)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50</v>
      </c>
      <c r="E38" s="98"/>
      <c r="F38" s="98"/>
      <c r="G38" s="173" t="s">
        <v>51</v>
      </c>
      <c r="H38" s="174" t="s">
        <v>52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119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Kyjovka Bohuslavice - oprava koryta (55,710 - 56,670)</v>
      </c>
      <c r="F47" s="40"/>
      <c r="G47" s="40"/>
      <c r="H47" s="40"/>
      <c r="I47" s="156"/>
      <c r="J47" s="47"/>
      <c r="K47" s="51"/>
    </row>
    <row r="48">
      <c r="B48" s="28"/>
      <c r="C48" s="40" t="s">
        <v>115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116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117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 - 01.1 - SO - 01.1 - ÚSEK Č.1 KM 55,700 - 56,127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25</v>
      </c>
      <c r="D53" s="47"/>
      <c r="E53" s="47"/>
      <c r="F53" s="35" t="str">
        <f>F14</f>
        <v>Bohuslavice</v>
      </c>
      <c r="G53" s="47"/>
      <c r="H53" s="47"/>
      <c r="I53" s="158" t="s">
        <v>27</v>
      </c>
      <c r="J53" s="159" t="str">
        <f>IF(J14="","",J14)</f>
        <v>27. 9. 2018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31</v>
      </c>
      <c r="D55" s="47"/>
      <c r="E55" s="47"/>
      <c r="F55" s="35" t="str">
        <f>E17</f>
        <v xml:space="preserve"> </v>
      </c>
      <c r="G55" s="47"/>
      <c r="H55" s="47"/>
      <c r="I55" s="158" t="s">
        <v>37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35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120</v>
      </c>
      <c r="D58" s="171"/>
      <c r="E58" s="171"/>
      <c r="F58" s="171"/>
      <c r="G58" s="171"/>
      <c r="H58" s="171"/>
      <c r="I58" s="185"/>
      <c r="J58" s="186" t="s">
        <v>121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122</v>
      </c>
      <c r="D60" s="47"/>
      <c r="E60" s="47"/>
      <c r="F60" s="47"/>
      <c r="G60" s="47"/>
      <c r="H60" s="47"/>
      <c r="I60" s="156"/>
      <c r="J60" s="167">
        <f>J84</f>
        <v>0</v>
      </c>
      <c r="K60" s="51"/>
      <c r="AU60" s="24" t="s">
        <v>123</v>
      </c>
    </row>
    <row r="61" s="8" customFormat="1" ht="24.96" customHeight="1">
      <c r="B61" s="189"/>
      <c r="C61" s="190"/>
      <c r="D61" s="191" t="s">
        <v>124</v>
      </c>
      <c r="E61" s="192"/>
      <c r="F61" s="192"/>
      <c r="G61" s="192"/>
      <c r="H61" s="192"/>
      <c r="I61" s="193"/>
      <c r="J61" s="194">
        <f>J85</f>
        <v>0</v>
      </c>
      <c r="K61" s="195"/>
    </row>
    <row r="62" s="9" customFormat="1" ht="19.92" customHeight="1">
      <c r="B62" s="196"/>
      <c r="C62" s="197"/>
      <c r="D62" s="198" t="s">
        <v>125</v>
      </c>
      <c r="E62" s="199"/>
      <c r="F62" s="199"/>
      <c r="G62" s="199"/>
      <c r="H62" s="199"/>
      <c r="I62" s="200"/>
      <c r="J62" s="201">
        <f>J86</f>
        <v>0</v>
      </c>
      <c r="K62" s="202"/>
    </row>
    <row r="63" s="1" customFormat="1" ht="21.84" customHeight="1">
      <c r="B63" s="46"/>
      <c r="C63" s="47"/>
      <c r="D63" s="47"/>
      <c r="E63" s="47"/>
      <c r="F63" s="47"/>
      <c r="G63" s="47"/>
      <c r="H63" s="47"/>
      <c r="I63" s="156"/>
      <c r="J63" s="47"/>
      <c r="K63" s="51"/>
    </row>
    <row r="64" s="1" customFormat="1" ht="6.96" customHeight="1">
      <c r="B64" s="67"/>
      <c r="C64" s="68"/>
      <c r="D64" s="68"/>
      <c r="E64" s="68"/>
      <c r="F64" s="68"/>
      <c r="G64" s="68"/>
      <c r="H64" s="68"/>
      <c r="I64" s="178"/>
      <c r="J64" s="68"/>
      <c r="K64" s="69"/>
    </row>
    <row r="68" s="1" customFormat="1" ht="6.96" customHeight="1">
      <c r="B68" s="70"/>
      <c r="C68" s="71"/>
      <c r="D68" s="71"/>
      <c r="E68" s="71"/>
      <c r="F68" s="71"/>
      <c r="G68" s="71"/>
      <c r="H68" s="71"/>
      <c r="I68" s="181"/>
      <c r="J68" s="71"/>
      <c r="K68" s="71"/>
      <c r="L68" s="72"/>
    </row>
    <row r="69" s="1" customFormat="1" ht="36.96" customHeight="1">
      <c r="B69" s="46"/>
      <c r="C69" s="73" t="s">
        <v>126</v>
      </c>
      <c r="D69" s="74"/>
      <c r="E69" s="74"/>
      <c r="F69" s="74"/>
      <c r="G69" s="74"/>
      <c r="H69" s="74"/>
      <c r="I69" s="203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203"/>
      <c r="J70" s="74"/>
      <c r="K70" s="74"/>
      <c r="L70" s="72"/>
    </row>
    <row r="71" s="1" customFormat="1" ht="14.4" customHeight="1">
      <c r="B71" s="46"/>
      <c r="C71" s="76" t="s">
        <v>18</v>
      </c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16.5" customHeight="1">
      <c r="B72" s="46"/>
      <c r="C72" s="74"/>
      <c r="D72" s="74"/>
      <c r="E72" s="204" t="str">
        <f>E7</f>
        <v>Kyjovka Bohuslavice - oprava koryta (55,710 - 56,670)</v>
      </c>
      <c r="F72" s="76"/>
      <c r="G72" s="76"/>
      <c r="H72" s="76"/>
      <c r="I72" s="203"/>
      <c r="J72" s="74"/>
      <c r="K72" s="74"/>
      <c r="L72" s="72"/>
    </row>
    <row r="73">
      <c r="B73" s="28"/>
      <c r="C73" s="76" t="s">
        <v>115</v>
      </c>
      <c r="D73" s="205"/>
      <c r="E73" s="205"/>
      <c r="F73" s="205"/>
      <c r="G73" s="205"/>
      <c r="H73" s="205"/>
      <c r="I73" s="148"/>
      <c r="J73" s="205"/>
      <c r="K73" s="205"/>
      <c r="L73" s="206"/>
    </row>
    <row r="74" s="1" customFormat="1" ht="16.5" customHeight="1">
      <c r="B74" s="46"/>
      <c r="C74" s="74"/>
      <c r="D74" s="74"/>
      <c r="E74" s="204" t="s">
        <v>116</v>
      </c>
      <c r="F74" s="74"/>
      <c r="G74" s="74"/>
      <c r="H74" s="74"/>
      <c r="I74" s="203"/>
      <c r="J74" s="74"/>
      <c r="K74" s="74"/>
      <c r="L74" s="72"/>
    </row>
    <row r="75" s="1" customFormat="1" ht="14.4" customHeight="1">
      <c r="B75" s="46"/>
      <c r="C75" s="76" t="s">
        <v>117</v>
      </c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17.25" customHeight="1">
      <c r="B76" s="46"/>
      <c r="C76" s="74"/>
      <c r="D76" s="74"/>
      <c r="E76" s="82" t="str">
        <f>E11</f>
        <v>SO - 01.1 - SO - 01.1 - ÚSEK Č.1 KM 55,700 - 56,127</v>
      </c>
      <c r="F76" s="74"/>
      <c r="G76" s="74"/>
      <c r="H76" s="74"/>
      <c r="I76" s="203"/>
      <c r="J76" s="74"/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8" customHeight="1">
      <c r="B78" s="46"/>
      <c r="C78" s="76" t="s">
        <v>25</v>
      </c>
      <c r="D78" s="74"/>
      <c r="E78" s="74"/>
      <c r="F78" s="207" t="str">
        <f>F14</f>
        <v>Bohuslavice</v>
      </c>
      <c r="G78" s="74"/>
      <c r="H78" s="74"/>
      <c r="I78" s="208" t="s">
        <v>27</v>
      </c>
      <c r="J78" s="85" t="str">
        <f>IF(J14="","",J14)</f>
        <v>27. 9. 2018</v>
      </c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>
      <c r="B80" s="46"/>
      <c r="C80" s="76" t="s">
        <v>31</v>
      </c>
      <c r="D80" s="74"/>
      <c r="E80" s="74"/>
      <c r="F80" s="207" t="str">
        <f>E17</f>
        <v xml:space="preserve"> </v>
      </c>
      <c r="G80" s="74"/>
      <c r="H80" s="74"/>
      <c r="I80" s="208" t="s">
        <v>37</v>
      </c>
      <c r="J80" s="207" t="str">
        <f>E23</f>
        <v xml:space="preserve"> </v>
      </c>
      <c r="K80" s="74"/>
      <c r="L80" s="72"/>
    </row>
    <row r="81" s="1" customFormat="1" ht="14.4" customHeight="1">
      <c r="B81" s="46"/>
      <c r="C81" s="76" t="s">
        <v>35</v>
      </c>
      <c r="D81" s="74"/>
      <c r="E81" s="74"/>
      <c r="F81" s="207" t="str">
        <f>IF(E20="","",E20)</f>
        <v/>
      </c>
      <c r="G81" s="74"/>
      <c r="H81" s="74"/>
      <c r="I81" s="203"/>
      <c r="J81" s="74"/>
      <c r="K81" s="74"/>
      <c r="L81" s="72"/>
    </row>
    <row r="82" s="1" customFormat="1" ht="10.32" customHeight="1">
      <c r="B82" s="46"/>
      <c r="C82" s="74"/>
      <c r="D82" s="74"/>
      <c r="E82" s="74"/>
      <c r="F82" s="74"/>
      <c r="G82" s="74"/>
      <c r="H82" s="74"/>
      <c r="I82" s="203"/>
      <c r="J82" s="74"/>
      <c r="K82" s="74"/>
      <c r="L82" s="72"/>
    </row>
    <row r="83" s="10" customFormat="1" ht="29.28" customHeight="1">
      <c r="B83" s="209"/>
      <c r="C83" s="210" t="s">
        <v>127</v>
      </c>
      <c r="D83" s="211" t="s">
        <v>59</v>
      </c>
      <c r="E83" s="211" t="s">
        <v>55</v>
      </c>
      <c r="F83" s="211" t="s">
        <v>128</v>
      </c>
      <c r="G83" s="211" t="s">
        <v>129</v>
      </c>
      <c r="H83" s="211" t="s">
        <v>130</v>
      </c>
      <c r="I83" s="212" t="s">
        <v>131</v>
      </c>
      <c r="J83" s="211" t="s">
        <v>121</v>
      </c>
      <c r="K83" s="213" t="s">
        <v>132</v>
      </c>
      <c r="L83" s="214"/>
      <c r="M83" s="102" t="s">
        <v>133</v>
      </c>
      <c r="N83" s="103" t="s">
        <v>44</v>
      </c>
      <c r="O83" s="103" t="s">
        <v>134</v>
      </c>
      <c r="P83" s="103" t="s">
        <v>135</v>
      </c>
      <c r="Q83" s="103" t="s">
        <v>136</v>
      </c>
      <c r="R83" s="103" t="s">
        <v>137</v>
      </c>
      <c r="S83" s="103" t="s">
        <v>138</v>
      </c>
      <c r="T83" s="104" t="s">
        <v>139</v>
      </c>
    </row>
    <row r="84" s="1" customFormat="1" ht="29.28" customHeight="1">
      <c r="B84" s="46"/>
      <c r="C84" s="108" t="s">
        <v>122</v>
      </c>
      <c r="D84" s="74"/>
      <c r="E84" s="74"/>
      <c r="F84" s="74"/>
      <c r="G84" s="74"/>
      <c r="H84" s="74"/>
      <c r="I84" s="203"/>
      <c r="J84" s="215">
        <f>BK84</f>
        <v>0</v>
      </c>
      <c r="K84" s="74"/>
      <c r="L84" s="72"/>
      <c r="M84" s="105"/>
      <c r="N84" s="106"/>
      <c r="O84" s="106"/>
      <c r="P84" s="216">
        <f>P85</f>
        <v>0</v>
      </c>
      <c r="Q84" s="106"/>
      <c r="R84" s="216">
        <f>R85</f>
        <v>0</v>
      </c>
      <c r="S84" s="106"/>
      <c r="T84" s="217">
        <f>T85</f>
        <v>0</v>
      </c>
      <c r="AT84" s="24" t="s">
        <v>73</v>
      </c>
      <c r="AU84" s="24" t="s">
        <v>123</v>
      </c>
      <c r="BK84" s="218">
        <f>BK85</f>
        <v>0</v>
      </c>
    </row>
    <row r="85" s="11" customFormat="1" ht="37.44" customHeight="1">
      <c r="B85" s="219"/>
      <c r="C85" s="220"/>
      <c r="D85" s="221" t="s">
        <v>73</v>
      </c>
      <c r="E85" s="222" t="s">
        <v>140</v>
      </c>
      <c r="F85" s="222" t="s">
        <v>141</v>
      </c>
      <c r="G85" s="220"/>
      <c r="H85" s="220"/>
      <c r="I85" s="223"/>
      <c r="J85" s="224">
        <f>BK85</f>
        <v>0</v>
      </c>
      <c r="K85" s="220"/>
      <c r="L85" s="225"/>
      <c r="M85" s="226"/>
      <c r="N85" s="227"/>
      <c r="O85" s="227"/>
      <c r="P85" s="228">
        <f>P86</f>
        <v>0</v>
      </c>
      <c r="Q85" s="227"/>
      <c r="R85" s="228">
        <f>R86</f>
        <v>0</v>
      </c>
      <c r="S85" s="227"/>
      <c r="T85" s="229">
        <f>T86</f>
        <v>0</v>
      </c>
      <c r="AR85" s="230" t="s">
        <v>24</v>
      </c>
      <c r="AT85" s="231" t="s">
        <v>73</v>
      </c>
      <c r="AU85" s="231" t="s">
        <v>74</v>
      </c>
      <c r="AY85" s="230" t="s">
        <v>142</v>
      </c>
      <c r="BK85" s="232">
        <f>BK86</f>
        <v>0</v>
      </c>
    </row>
    <row r="86" s="11" customFormat="1" ht="19.92" customHeight="1">
      <c r="B86" s="219"/>
      <c r="C86" s="220"/>
      <c r="D86" s="221" t="s">
        <v>73</v>
      </c>
      <c r="E86" s="233" t="s">
        <v>24</v>
      </c>
      <c r="F86" s="233" t="s">
        <v>143</v>
      </c>
      <c r="G86" s="220"/>
      <c r="H86" s="220"/>
      <c r="I86" s="223"/>
      <c r="J86" s="234">
        <f>BK86</f>
        <v>0</v>
      </c>
      <c r="K86" s="220"/>
      <c r="L86" s="225"/>
      <c r="M86" s="226"/>
      <c r="N86" s="227"/>
      <c r="O86" s="227"/>
      <c r="P86" s="228">
        <f>SUM(P87:P121)</f>
        <v>0</v>
      </c>
      <c r="Q86" s="227"/>
      <c r="R86" s="228">
        <f>SUM(R87:R121)</f>
        <v>0</v>
      </c>
      <c r="S86" s="227"/>
      <c r="T86" s="229">
        <f>SUM(T87:T121)</f>
        <v>0</v>
      </c>
      <c r="AR86" s="230" t="s">
        <v>24</v>
      </c>
      <c r="AT86" s="231" t="s">
        <v>73</v>
      </c>
      <c r="AU86" s="231" t="s">
        <v>24</v>
      </c>
      <c r="AY86" s="230" t="s">
        <v>142</v>
      </c>
      <c r="BK86" s="232">
        <f>SUM(BK87:BK121)</f>
        <v>0</v>
      </c>
    </row>
    <row r="87" s="1" customFormat="1" ht="25.5" customHeight="1">
      <c r="B87" s="46"/>
      <c r="C87" s="235" t="s">
        <v>24</v>
      </c>
      <c r="D87" s="235" t="s">
        <v>144</v>
      </c>
      <c r="E87" s="236" t="s">
        <v>145</v>
      </c>
      <c r="F87" s="237" t="s">
        <v>146</v>
      </c>
      <c r="G87" s="238" t="s">
        <v>147</v>
      </c>
      <c r="H87" s="239">
        <v>260</v>
      </c>
      <c r="I87" s="240"/>
      <c r="J87" s="241">
        <f>ROUND(I87*H87,2)</f>
        <v>0</v>
      </c>
      <c r="K87" s="237" t="s">
        <v>148</v>
      </c>
      <c r="L87" s="72"/>
      <c r="M87" s="242" t="s">
        <v>22</v>
      </c>
      <c r="N87" s="243" t="s">
        <v>45</v>
      </c>
      <c r="O87" s="47"/>
      <c r="P87" s="244">
        <f>O87*H87</f>
        <v>0</v>
      </c>
      <c r="Q87" s="244">
        <v>0</v>
      </c>
      <c r="R87" s="244">
        <f>Q87*H87</f>
        <v>0</v>
      </c>
      <c r="S87" s="244">
        <v>0</v>
      </c>
      <c r="T87" s="245">
        <f>S87*H87</f>
        <v>0</v>
      </c>
      <c r="AR87" s="24" t="s">
        <v>149</v>
      </c>
      <c r="AT87" s="24" t="s">
        <v>144</v>
      </c>
      <c r="AU87" s="24" t="s">
        <v>82</v>
      </c>
      <c r="AY87" s="24" t="s">
        <v>142</v>
      </c>
      <c r="BE87" s="246">
        <f>IF(N87="základní",J87,0)</f>
        <v>0</v>
      </c>
      <c r="BF87" s="246">
        <f>IF(N87="snížená",J87,0)</f>
        <v>0</v>
      </c>
      <c r="BG87" s="246">
        <f>IF(N87="zákl. přenesená",J87,0)</f>
        <v>0</v>
      </c>
      <c r="BH87" s="246">
        <f>IF(N87="sníž. přenesená",J87,0)</f>
        <v>0</v>
      </c>
      <c r="BI87" s="246">
        <f>IF(N87="nulová",J87,0)</f>
        <v>0</v>
      </c>
      <c r="BJ87" s="24" t="s">
        <v>24</v>
      </c>
      <c r="BK87" s="246">
        <f>ROUND(I87*H87,2)</f>
        <v>0</v>
      </c>
      <c r="BL87" s="24" t="s">
        <v>149</v>
      </c>
      <c r="BM87" s="24" t="s">
        <v>150</v>
      </c>
    </row>
    <row r="88" s="1" customFormat="1">
      <c r="B88" s="46"/>
      <c r="C88" s="74"/>
      <c r="D88" s="247" t="s">
        <v>151</v>
      </c>
      <c r="E88" s="74"/>
      <c r="F88" s="248" t="s">
        <v>152</v>
      </c>
      <c r="G88" s="74"/>
      <c r="H88" s="74"/>
      <c r="I88" s="203"/>
      <c r="J88" s="74"/>
      <c r="K88" s="74"/>
      <c r="L88" s="72"/>
      <c r="M88" s="249"/>
      <c r="N88" s="47"/>
      <c r="O88" s="47"/>
      <c r="P88" s="47"/>
      <c r="Q88" s="47"/>
      <c r="R88" s="47"/>
      <c r="S88" s="47"/>
      <c r="T88" s="95"/>
      <c r="AT88" s="24" t="s">
        <v>151</v>
      </c>
      <c r="AU88" s="24" t="s">
        <v>82</v>
      </c>
    </row>
    <row r="89" s="12" customFormat="1">
      <c r="B89" s="250"/>
      <c r="C89" s="251"/>
      <c r="D89" s="247" t="s">
        <v>153</v>
      </c>
      <c r="E89" s="252" t="s">
        <v>22</v>
      </c>
      <c r="F89" s="253" t="s">
        <v>154</v>
      </c>
      <c r="G89" s="251"/>
      <c r="H89" s="254">
        <v>180</v>
      </c>
      <c r="I89" s="255"/>
      <c r="J89" s="251"/>
      <c r="K89" s="251"/>
      <c r="L89" s="256"/>
      <c r="M89" s="257"/>
      <c r="N89" s="258"/>
      <c r="O89" s="258"/>
      <c r="P89" s="258"/>
      <c r="Q89" s="258"/>
      <c r="R89" s="258"/>
      <c r="S89" s="258"/>
      <c r="T89" s="259"/>
      <c r="AT89" s="260" t="s">
        <v>153</v>
      </c>
      <c r="AU89" s="260" t="s">
        <v>82</v>
      </c>
      <c r="AV89" s="12" t="s">
        <v>82</v>
      </c>
      <c r="AW89" s="12" t="s">
        <v>38</v>
      </c>
      <c r="AX89" s="12" t="s">
        <v>74</v>
      </c>
      <c r="AY89" s="260" t="s">
        <v>142</v>
      </c>
    </row>
    <row r="90" s="13" customFormat="1">
      <c r="B90" s="261"/>
      <c r="C90" s="262"/>
      <c r="D90" s="247" t="s">
        <v>153</v>
      </c>
      <c r="E90" s="263" t="s">
        <v>22</v>
      </c>
      <c r="F90" s="264" t="s">
        <v>155</v>
      </c>
      <c r="G90" s="262"/>
      <c r="H90" s="265">
        <v>180</v>
      </c>
      <c r="I90" s="266"/>
      <c r="J90" s="262"/>
      <c r="K90" s="262"/>
      <c r="L90" s="267"/>
      <c r="M90" s="268"/>
      <c r="N90" s="269"/>
      <c r="O90" s="269"/>
      <c r="P90" s="269"/>
      <c r="Q90" s="269"/>
      <c r="R90" s="269"/>
      <c r="S90" s="269"/>
      <c r="T90" s="270"/>
      <c r="AT90" s="271" t="s">
        <v>153</v>
      </c>
      <c r="AU90" s="271" t="s">
        <v>82</v>
      </c>
      <c r="AV90" s="13" t="s">
        <v>156</v>
      </c>
      <c r="AW90" s="13" t="s">
        <v>38</v>
      </c>
      <c r="AX90" s="13" t="s">
        <v>74</v>
      </c>
      <c r="AY90" s="271" t="s">
        <v>142</v>
      </c>
    </row>
    <row r="91" s="12" customFormat="1">
      <c r="B91" s="250"/>
      <c r="C91" s="251"/>
      <c r="D91" s="247" t="s">
        <v>153</v>
      </c>
      <c r="E91" s="252" t="s">
        <v>22</v>
      </c>
      <c r="F91" s="253" t="s">
        <v>157</v>
      </c>
      <c r="G91" s="251"/>
      <c r="H91" s="254">
        <v>80</v>
      </c>
      <c r="I91" s="255"/>
      <c r="J91" s="251"/>
      <c r="K91" s="251"/>
      <c r="L91" s="256"/>
      <c r="M91" s="257"/>
      <c r="N91" s="258"/>
      <c r="O91" s="258"/>
      <c r="P91" s="258"/>
      <c r="Q91" s="258"/>
      <c r="R91" s="258"/>
      <c r="S91" s="258"/>
      <c r="T91" s="259"/>
      <c r="AT91" s="260" t="s">
        <v>153</v>
      </c>
      <c r="AU91" s="260" t="s">
        <v>82</v>
      </c>
      <c r="AV91" s="12" t="s">
        <v>82</v>
      </c>
      <c r="AW91" s="12" t="s">
        <v>38</v>
      </c>
      <c r="AX91" s="12" t="s">
        <v>74</v>
      </c>
      <c r="AY91" s="260" t="s">
        <v>142</v>
      </c>
    </row>
    <row r="92" s="13" customFormat="1">
      <c r="B92" s="261"/>
      <c r="C92" s="262"/>
      <c r="D92" s="247" t="s">
        <v>153</v>
      </c>
      <c r="E92" s="263" t="s">
        <v>22</v>
      </c>
      <c r="F92" s="264" t="s">
        <v>158</v>
      </c>
      <c r="G92" s="262"/>
      <c r="H92" s="265">
        <v>80</v>
      </c>
      <c r="I92" s="266"/>
      <c r="J92" s="262"/>
      <c r="K92" s="262"/>
      <c r="L92" s="267"/>
      <c r="M92" s="268"/>
      <c r="N92" s="269"/>
      <c r="O92" s="269"/>
      <c r="P92" s="269"/>
      <c r="Q92" s="269"/>
      <c r="R92" s="269"/>
      <c r="S92" s="269"/>
      <c r="T92" s="270"/>
      <c r="AT92" s="271" t="s">
        <v>153</v>
      </c>
      <c r="AU92" s="271" t="s">
        <v>82</v>
      </c>
      <c r="AV92" s="13" t="s">
        <v>156</v>
      </c>
      <c r="AW92" s="13" t="s">
        <v>38</v>
      </c>
      <c r="AX92" s="13" t="s">
        <v>74</v>
      </c>
      <c r="AY92" s="271" t="s">
        <v>142</v>
      </c>
    </row>
    <row r="93" s="14" customFormat="1">
      <c r="B93" s="272"/>
      <c r="C93" s="273"/>
      <c r="D93" s="247" t="s">
        <v>153</v>
      </c>
      <c r="E93" s="274" t="s">
        <v>22</v>
      </c>
      <c r="F93" s="275" t="s">
        <v>159</v>
      </c>
      <c r="G93" s="273"/>
      <c r="H93" s="276">
        <v>260</v>
      </c>
      <c r="I93" s="277"/>
      <c r="J93" s="273"/>
      <c r="K93" s="273"/>
      <c r="L93" s="278"/>
      <c r="M93" s="279"/>
      <c r="N93" s="280"/>
      <c r="O93" s="280"/>
      <c r="P93" s="280"/>
      <c r="Q93" s="280"/>
      <c r="R93" s="280"/>
      <c r="S93" s="280"/>
      <c r="T93" s="281"/>
      <c r="AT93" s="282" t="s">
        <v>153</v>
      </c>
      <c r="AU93" s="282" t="s">
        <v>82</v>
      </c>
      <c r="AV93" s="14" t="s">
        <v>149</v>
      </c>
      <c r="AW93" s="14" t="s">
        <v>38</v>
      </c>
      <c r="AX93" s="14" t="s">
        <v>24</v>
      </c>
      <c r="AY93" s="282" t="s">
        <v>142</v>
      </c>
    </row>
    <row r="94" s="1" customFormat="1" ht="16.5" customHeight="1">
      <c r="B94" s="46"/>
      <c r="C94" s="235" t="s">
        <v>82</v>
      </c>
      <c r="D94" s="235" t="s">
        <v>144</v>
      </c>
      <c r="E94" s="236" t="s">
        <v>160</v>
      </c>
      <c r="F94" s="237" t="s">
        <v>161</v>
      </c>
      <c r="G94" s="238" t="s">
        <v>162</v>
      </c>
      <c r="H94" s="239">
        <v>43</v>
      </c>
      <c r="I94" s="240"/>
      <c r="J94" s="241">
        <f>ROUND(I94*H94,2)</f>
        <v>0</v>
      </c>
      <c r="K94" s="237" t="s">
        <v>148</v>
      </c>
      <c r="L94" s="72"/>
      <c r="M94" s="242" t="s">
        <v>22</v>
      </c>
      <c r="N94" s="243" t="s">
        <v>45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149</v>
      </c>
      <c r="AT94" s="24" t="s">
        <v>144</v>
      </c>
      <c r="AU94" s="24" t="s">
        <v>82</v>
      </c>
      <c r="AY94" s="24" t="s">
        <v>142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24</v>
      </c>
      <c r="BK94" s="246">
        <f>ROUND(I94*H94,2)</f>
        <v>0</v>
      </c>
      <c r="BL94" s="24" t="s">
        <v>149</v>
      </c>
      <c r="BM94" s="24" t="s">
        <v>163</v>
      </c>
    </row>
    <row r="95" s="1" customFormat="1">
      <c r="B95" s="46"/>
      <c r="C95" s="74"/>
      <c r="D95" s="247" t="s">
        <v>151</v>
      </c>
      <c r="E95" s="74"/>
      <c r="F95" s="248" t="s">
        <v>164</v>
      </c>
      <c r="G95" s="74"/>
      <c r="H95" s="74"/>
      <c r="I95" s="203"/>
      <c r="J95" s="74"/>
      <c r="K95" s="74"/>
      <c r="L95" s="72"/>
      <c r="M95" s="249"/>
      <c r="N95" s="47"/>
      <c r="O95" s="47"/>
      <c r="P95" s="47"/>
      <c r="Q95" s="47"/>
      <c r="R95" s="47"/>
      <c r="S95" s="47"/>
      <c r="T95" s="95"/>
      <c r="AT95" s="24" t="s">
        <v>151</v>
      </c>
      <c r="AU95" s="24" t="s">
        <v>82</v>
      </c>
    </row>
    <row r="96" s="1" customFormat="1" ht="16.5" customHeight="1">
      <c r="B96" s="46"/>
      <c r="C96" s="235" t="s">
        <v>156</v>
      </c>
      <c r="D96" s="235" t="s">
        <v>144</v>
      </c>
      <c r="E96" s="236" t="s">
        <v>165</v>
      </c>
      <c r="F96" s="237" t="s">
        <v>166</v>
      </c>
      <c r="G96" s="238" t="s">
        <v>162</v>
      </c>
      <c r="H96" s="239">
        <v>8</v>
      </c>
      <c r="I96" s="240"/>
      <c r="J96" s="241">
        <f>ROUND(I96*H96,2)</f>
        <v>0</v>
      </c>
      <c r="K96" s="237" t="s">
        <v>148</v>
      </c>
      <c r="L96" s="72"/>
      <c r="M96" s="242" t="s">
        <v>22</v>
      </c>
      <c r="N96" s="243" t="s">
        <v>45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149</v>
      </c>
      <c r="AT96" s="24" t="s">
        <v>144</v>
      </c>
      <c r="AU96" s="24" t="s">
        <v>82</v>
      </c>
      <c r="AY96" s="24" t="s">
        <v>142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24</v>
      </c>
      <c r="BK96" s="246">
        <f>ROUND(I96*H96,2)</f>
        <v>0</v>
      </c>
      <c r="BL96" s="24" t="s">
        <v>149</v>
      </c>
      <c r="BM96" s="24" t="s">
        <v>167</v>
      </c>
    </row>
    <row r="97" s="1" customFormat="1">
      <c r="B97" s="46"/>
      <c r="C97" s="74"/>
      <c r="D97" s="247" t="s">
        <v>151</v>
      </c>
      <c r="E97" s="74"/>
      <c r="F97" s="248" t="s">
        <v>168</v>
      </c>
      <c r="G97" s="74"/>
      <c r="H97" s="74"/>
      <c r="I97" s="203"/>
      <c r="J97" s="74"/>
      <c r="K97" s="74"/>
      <c r="L97" s="72"/>
      <c r="M97" s="249"/>
      <c r="N97" s="47"/>
      <c r="O97" s="47"/>
      <c r="P97" s="47"/>
      <c r="Q97" s="47"/>
      <c r="R97" s="47"/>
      <c r="S97" s="47"/>
      <c r="T97" s="95"/>
      <c r="AT97" s="24" t="s">
        <v>151</v>
      </c>
      <c r="AU97" s="24" t="s">
        <v>82</v>
      </c>
    </row>
    <row r="98" s="1" customFormat="1" ht="25.5" customHeight="1">
      <c r="B98" s="46"/>
      <c r="C98" s="235" t="s">
        <v>149</v>
      </c>
      <c r="D98" s="235" t="s">
        <v>144</v>
      </c>
      <c r="E98" s="236" t="s">
        <v>169</v>
      </c>
      <c r="F98" s="237" t="s">
        <v>170</v>
      </c>
      <c r="G98" s="238" t="s">
        <v>171</v>
      </c>
      <c r="H98" s="239">
        <v>130</v>
      </c>
      <c r="I98" s="240"/>
      <c r="J98" s="241">
        <f>ROUND(I98*H98,2)</f>
        <v>0</v>
      </c>
      <c r="K98" s="237" t="s">
        <v>148</v>
      </c>
      <c r="L98" s="72"/>
      <c r="M98" s="242" t="s">
        <v>22</v>
      </c>
      <c r="N98" s="243" t="s">
        <v>45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</v>
      </c>
      <c r="T98" s="245">
        <f>S98*H98</f>
        <v>0</v>
      </c>
      <c r="AR98" s="24" t="s">
        <v>149</v>
      </c>
      <c r="AT98" s="24" t="s">
        <v>144</v>
      </c>
      <c r="AU98" s="24" t="s">
        <v>82</v>
      </c>
      <c r="AY98" s="24" t="s">
        <v>142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24</v>
      </c>
      <c r="BK98" s="246">
        <f>ROUND(I98*H98,2)</f>
        <v>0</v>
      </c>
      <c r="BL98" s="24" t="s">
        <v>149</v>
      </c>
      <c r="BM98" s="24" t="s">
        <v>172</v>
      </c>
    </row>
    <row r="99" s="1" customFormat="1">
      <c r="B99" s="46"/>
      <c r="C99" s="74"/>
      <c r="D99" s="247" t="s">
        <v>151</v>
      </c>
      <c r="E99" s="74"/>
      <c r="F99" s="248" t="s">
        <v>173</v>
      </c>
      <c r="G99" s="74"/>
      <c r="H99" s="74"/>
      <c r="I99" s="203"/>
      <c r="J99" s="74"/>
      <c r="K99" s="74"/>
      <c r="L99" s="72"/>
      <c r="M99" s="249"/>
      <c r="N99" s="47"/>
      <c r="O99" s="47"/>
      <c r="P99" s="47"/>
      <c r="Q99" s="47"/>
      <c r="R99" s="47"/>
      <c r="S99" s="47"/>
      <c r="T99" s="95"/>
      <c r="AT99" s="24" t="s">
        <v>151</v>
      </c>
      <c r="AU99" s="24" t="s">
        <v>82</v>
      </c>
    </row>
    <row r="100" s="12" customFormat="1">
      <c r="B100" s="250"/>
      <c r="C100" s="251"/>
      <c r="D100" s="247" t="s">
        <v>153</v>
      </c>
      <c r="E100" s="252" t="s">
        <v>22</v>
      </c>
      <c r="F100" s="253" t="s">
        <v>29</v>
      </c>
      <c r="G100" s="251"/>
      <c r="H100" s="254">
        <v>10</v>
      </c>
      <c r="I100" s="255"/>
      <c r="J100" s="251"/>
      <c r="K100" s="251"/>
      <c r="L100" s="256"/>
      <c r="M100" s="257"/>
      <c r="N100" s="258"/>
      <c r="O100" s="258"/>
      <c r="P100" s="258"/>
      <c r="Q100" s="258"/>
      <c r="R100" s="258"/>
      <c r="S100" s="258"/>
      <c r="T100" s="259"/>
      <c r="AT100" s="260" t="s">
        <v>153</v>
      </c>
      <c r="AU100" s="260" t="s">
        <v>82</v>
      </c>
      <c r="AV100" s="12" t="s">
        <v>82</v>
      </c>
      <c r="AW100" s="12" t="s">
        <v>38</v>
      </c>
      <c r="AX100" s="12" t="s">
        <v>74</v>
      </c>
      <c r="AY100" s="260" t="s">
        <v>142</v>
      </c>
    </row>
    <row r="101" s="13" customFormat="1">
      <c r="B101" s="261"/>
      <c r="C101" s="262"/>
      <c r="D101" s="247" t="s">
        <v>153</v>
      </c>
      <c r="E101" s="263" t="s">
        <v>22</v>
      </c>
      <c r="F101" s="264" t="s">
        <v>155</v>
      </c>
      <c r="G101" s="262"/>
      <c r="H101" s="265">
        <v>10</v>
      </c>
      <c r="I101" s="266"/>
      <c r="J101" s="262"/>
      <c r="K101" s="262"/>
      <c r="L101" s="267"/>
      <c r="M101" s="268"/>
      <c r="N101" s="269"/>
      <c r="O101" s="269"/>
      <c r="P101" s="269"/>
      <c r="Q101" s="269"/>
      <c r="R101" s="269"/>
      <c r="S101" s="269"/>
      <c r="T101" s="270"/>
      <c r="AT101" s="271" t="s">
        <v>153</v>
      </c>
      <c r="AU101" s="271" t="s">
        <v>82</v>
      </c>
      <c r="AV101" s="13" t="s">
        <v>156</v>
      </c>
      <c r="AW101" s="13" t="s">
        <v>38</v>
      </c>
      <c r="AX101" s="13" t="s">
        <v>74</v>
      </c>
      <c r="AY101" s="271" t="s">
        <v>142</v>
      </c>
    </row>
    <row r="102" s="12" customFormat="1">
      <c r="B102" s="250"/>
      <c r="C102" s="251"/>
      <c r="D102" s="247" t="s">
        <v>153</v>
      </c>
      <c r="E102" s="252" t="s">
        <v>22</v>
      </c>
      <c r="F102" s="253" t="s">
        <v>174</v>
      </c>
      <c r="G102" s="251"/>
      <c r="H102" s="254">
        <v>95</v>
      </c>
      <c r="I102" s="255"/>
      <c r="J102" s="251"/>
      <c r="K102" s="251"/>
      <c r="L102" s="256"/>
      <c r="M102" s="257"/>
      <c r="N102" s="258"/>
      <c r="O102" s="258"/>
      <c r="P102" s="258"/>
      <c r="Q102" s="258"/>
      <c r="R102" s="258"/>
      <c r="S102" s="258"/>
      <c r="T102" s="259"/>
      <c r="AT102" s="260" t="s">
        <v>153</v>
      </c>
      <c r="AU102" s="260" t="s">
        <v>82</v>
      </c>
      <c r="AV102" s="12" t="s">
        <v>82</v>
      </c>
      <c r="AW102" s="12" t="s">
        <v>38</v>
      </c>
      <c r="AX102" s="12" t="s">
        <v>74</v>
      </c>
      <c r="AY102" s="260" t="s">
        <v>142</v>
      </c>
    </row>
    <row r="103" s="13" customFormat="1">
      <c r="B103" s="261"/>
      <c r="C103" s="262"/>
      <c r="D103" s="247" t="s">
        <v>153</v>
      </c>
      <c r="E103" s="263" t="s">
        <v>22</v>
      </c>
      <c r="F103" s="264" t="s">
        <v>175</v>
      </c>
      <c r="G103" s="262"/>
      <c r="H103" s="265">
        <v>95</v>
      </c>
      <c r="I103" s="266"/>
      <c r="J103" s="262"/>
      <c r="K103" s="262"/>
      <c r="L103" s="267"/>
      <c r="M103" s="268"/>
      <c r="N103" s="269"/>
      <c r="O103" s="269"/>
      <c r="P103" s="269"/>
      <c r="Q103" s="269"/>
      <c r="R103" s="269"/>
      <c r="S103" s="269"/>
      <c r="T103" s="270"/>
      <c r="AT103" s="271" t="s">
        <v>153</v>
      </c>
      <c r="AU103" s="271" t="s">
        <v>82</v>
      </c>
      <c r="AV103" s="13" t="s">
        <v>156</v>
      </c>
      <c r="AW103" s="13" t="s">
        <v>38</v>
      </c>
      <c r="AX103" s="13" t="s">
        <v>74</v>
      </c>
      <c r="AY103" s="271" t="s">
        <v>142</v>
      </c>
    </row>
    <row r="104" s="12" customFormat="1">
      <c r="B104" s="250"/>
      <c r="C104" s="251"/>
      <c r="D104" s="247" t="s">
        <v>153</v>
      </c>
      <c r="E104" s="252" t="s">
        <v>22</v>
      </c>
      <c r="F104" s="253" t="s">
        <v>176</v>
      </c>
      <c r="G104" s="251"/>
      <c r="H104" s="254">
        <v>25</v>
      </c>
      <c r="I104" s="255"/>
      <c r="J104" s="251"/>
      <c r="K104" s="251"/>
      <c r="L104" s="256"/>
      <c r="M104" s="257"/>
      <c r="N104" s="258"/>
      <c r="O104" s="258"/>
      <c r="P104" s="258"/>
      <c r="Q104" s="258"/>
      <c r="R104" s="258"/>
      <c r="S104" s="258"/>
      <c r="T104" s="259"/>
      <c r="AT104" s="260" t="s">
        <v>153</v>
      </c>
      <c r="AU104" s="260" t="s">
        <v>82</v>
      </c>
      <c r="AV104" s="12" t="s">
        <v>82</v>
      </c>
      <c r="AW104" s="12" t="s">
        <v>38</v>
      </c>
      <c r="AX104" s="12" t="s">
        <v>74</v>
      </c>
      <c r="AY104" s="260" t="s">
        <v>142</v>
      </c>
    </row>
    <row r="105" s="13" customFormat="1">
      <c r="B105" s="261"/>
      <c r="C105" s="262"/>
      <c r="D105" s="247" t="s">
        <v>153</v>
      </c>
      <c r="E105" s="263" t="s">
        <v>22</v>
      </c>
      <c r="F105" s="264" t="s">
        <v>158</v>
      </c>
      <c r="G105" s="262"/>
      <c r="H105" s="265">
        <v>25</v>
      </c>
      <c r="I105" s="266"/>
      <c r="J105" s="262"/>
      <c r="K105" s="262"/>
      <c r="L105" s="267"/>
      <c r="M105" s="268"/>
      <c r="N105" s="269"/>
      <c r="O105" s="269"/>
      <c r="P105" s="269"/>
      <c r="Q105" s="269"/>
      <c r="R105" s="269"/>
      <c r="S105" s="269"/>
      <c r="T105" s="270"/>
      <c r="AT105" s="271" t="s">
        <v>153</v>
      </c>
      <c r="AU105" s="271" t="s">
        <v>82</v>
      </c>
      <c r="AV105" s="13" t="s">
        <v>156</v>
      </c>
      <c r="AW105" s="13" t="s">
        <v>38</v>
      </c>
      <c r="AX105" s="13" t="s">
        <v>74</v>
      </c>
      <c r="AY105" s="271" t="s">
        <v>142</v>
      </c>
    </row>
    <row r="106" s="14" customFormat="1">
      <c r="B106" s="272"/>
      <c r="C106" s="273"/>
      <c r="D106" s="247" t="s">
        <v>153</v>
      </c>
      <c r="E106" s="274" t="s">
        <v>22</v>
      </c>
      <c r="F106" s="275" t="s">
        <v>159</v>
      </c>
      <c r="G106" s="273"/>
      <c r="H106" s="276">
        <v>130</v>
      </c>
      <c r="I106" s="277"/>
      <c r="J106" s="273"/>
      <c r="K106" s="273"/>
      <c r="L106" s="278"/>
      <c r="M106" s="279"/>
      <c r="N106" s="280"/>
      <c r="O106" s="280"/>
      <c r="P106" s="280"/>
      <c r="Q106" s="280"/>
      <c r="R106" s="280"/>
      <c r="S106" s="280"/>
      <c r="T106" s="281"/>
      <c r="AT106" s="282" t="s">
        <v>153</v>
      </c>
      <c r="AU106" s="282" t="s">
        <v>82</v>
      </c>
      <c r="AV106" s="14" t="s">
        <v>149</v>
      </c>
      <c r="AW106" s="14" t="s">
        <v>38</v>
      </c>
      <c r="AX106" s="14" t="s">
        <v>24</v>
      </c>
      <c r="AY106" s="282" t="s">
        <v>142</v>
      </c>
    </row>
    <row r="107" s="1" customFormat="1" ht="16.5" customHeight="1">
      <c r="B107" s="46"/>
      <c r="C107" s="235" t="s">
        <v>177</v>
      </c>
      <c r="D107" s="235" t="s">
        <v>144</v>
      </c>
      <c r="E107" s="236" t="s">
        <v>178</v>
      </c>
      <c r="F107" s="237" t="s">
        <v>179</v>
      </c>
      <c r="G107" s="238" t="s">
        <v>171</v>
      </c>
      <c r="H107" s="239">
        <v>130</v>
      </c>
      <c r="I107" s="240"/>
      <c r="J107" s="241">
        <f>ROUND(I107*H107,2)</f>
        <v>0</v>
      </c>
      <c r="K107" s="237" t="s">
        <v>148</v>
      </c>
      <c r="L107" s="72"/>
      <c r="M107" s="242" t="s">
        <v>22</v>
      </c>
      <c r="N107" s="243" t="s">
        <v>45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149</v>
      </c>
      <c r="AT107" s="24" t="s">
        <v>144</v>
      </c>
      <c r="AU107" s="24" t="s">
        <v>82</v>
      </c>
      <c r="AY107" s="24" t="s">
        <v>142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24</v>
      </c>
      <c r="BK107" s="246">
        <f>ROUND(I107*H107,2)</f>
        <v>0</v>
      </c>
      <c r="BL107" s="24" t="s">
        <v>149</v>
      </c>
      <c r="BM107" s="24" t="s">
        <v>180</v>
      </c>
    </row>
    <row r="108" s="1" customFormat="1">
      <c r="B108" s="46"/>
      <c r="C108" s="74"/>
      <c r="D108" s="247" t="s">
        <v>151</v>
      </c>
      <c r="E108" s="74"/>
      <c r="F108" s="248" t="s">
        <v>181</v>
      </c>
      <c r="G108" s="74"/>
      <c r="H108" s="74"/>
      <c r="I108" s="203"/>
      <c r="J108" s="74"/>
      <c r="K108" s="74"/>
      <c r="L108" s="72"/>
      <c r="M108" s="249"/>
      <c r="N108" s="47"/>
      <c r="O108" s="47"/>
      <c r="P108" s="47"/>
      <c r="Q108" s="47"/>
      <c r="R108" s="47"/>
      <c r="S108" s="47"/>
      <c r="T108" s="95"/>
      <c r="AT108" s="24" t="s">
        <v>151</v>
      </c>
      <c r="AU108" s="24" t="s">
        <v>82</v>
      </c>
    </row>
    <row r="109" s="1" customFormat="1" ht="25.5" customHeight="1">
      <c r="B109" s="46"/>
      <c r="C109" s="235" t="s">
        <v>182</v>
      </c>
      <c r="D109" s="235" t="s">
        <v>144</v>
      </c>
      <c r="E109" s="236" t="s">
        <v>183</v>
      </c>
      <c r="F109" s="237" t="s">
        <v>184</v>
      </c>
      <c r="G109" s="238" t="s">
        <v>171</v>
      </c>
      <c r="H109" s="239">
        <v>1950</v>
      </c>
      <c r="I109" s="240"/>
      <c r="J109" s="241">
        <f>ROUND(I109*H109,2)</f>
        <v>0</v>
      </c>
      <c r="K109" s="237" t="s">
        <v>148</v>
      </c>
      <c r="L109" s="72"/>
      <c r="M109" s="242" t="s">
        <v>22</v>
      </c>
      <c r="N109" s="243" t="s">
        <v>45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4" t="s">
        <v>149</v>
      </c>
      <c r="AT109" s="24" t="s">
        <v>144</v>
      </c>
      <c r="AU109" s="24" t="s">
        <v>82</v>
      </c>
      <c r="AY109" s="24" t="s">
        <v>142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24</v>
      </c>
      <c r="BK109" s="246">
        <f>ROUND(I109*H109,2)</f>
        <v>0</v>
      </c>
      <c r="BL109" s="24" t="s">
        <v>149</v>
      </c>
      <c r="BM109" s="24" t="s">
        <v>185</v>
      </c>
    </row>
    <row r="110" s="1" customFormat="1">
      <c r="B110" s="46"/>
      <c r="C110" s="74"/>
      <c r="D110" s="247" t="s">
        <v>151</v>
      </c>
      <c r="E110" s="74"/>
      <c r="F110" s="248" t="s">
        <v>186</v>
      </c>
      <c r="G110" s="74"/>
      <c r="H110" s="74"/>
      <c r="I110" s="203"/>
      <c r="J110" s="74"/>
      <c r="K110" s="74"/>
      <c r="L110" s="72"/>
      <c r="M110" s="249"/>
      <c r="N110" s="47"/>
      <c r="O110" s="47"/>
      <c r="P110" s="47"/>
      <c r="Q110" s="47"/>
      <c r="R110" s="47"/>
      <c r="S110" s="47"/>
      <c r="T110" s="95"/>
      <c r="AT110" s="24" t="s">
        <v>151</v>
      </c>
      <c r="AU110" s="24" t="s">
        <v>82</v>
      </c>
    </row>
    <row r="111" s="12" customFormat="1">
      <c r="B111" s="250"/>
      <c r="C111" s="251"/>
      <c r="D111" s="247" t="s">
        <v>153</v>
      </c>
      <c r="E111" s="251"/>
      <c r="F111" s="253" t="s">
        <v>187</v>
      </c>
      <c r="G111" s="251"/>
      <c r="H111" s="254">
        <v>1950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AT111" s="260" t="s">
        <v>153</v>
      </c>
      <c r="AU111" s="260" t="s">
        <v>82</v>
      </c>
      <c r="AV111" s="12" t="s">
        <v>82</v>
      </c>
      <c r="AW111" s="12" t="s">
        <v>6</v>
      </c>
      <c r="AX111" s="12" t="s">
        <v>24</v>
      </c>
      <c r="AY111" s="260" t="s">
        <v>142</v>
      </c>
    </row>
    <row r="112" s="1" customFormat="1" ht="16.5" customHeight="1">
      <c r="B112" s="46"/>
      <c r="C112" s="235" t="s">
        <v>188</v>
      </c>
      <c r="D112" s="235" t="s">
        <v>144</v>
      </c>
      <c r="E112" s="236" t="s">
        <v>189</v>
      </c>
      <c r="F112" s="237" t="s">
        <v>190</v>
      </c>
      <c r="G112" s="238" t="s">
        <v>171</v>
      </c>
      <c r="H112" s="239">
        <v>130</v>
      </c>
      <c r="I112" s="240"/>
      <c r="J112" s="241">
        <f>ROUND(I112*H112,2)</f>
        <v>0</v>
      </c>
      <c r="K112" s="237" t="s">
        <v>148</v>
      </c>
      <c r="L112" s="72"/>
      <c r="M112" s="242" t="s">
        <v>22</v>
      </c>
      <c r="N112" s="243" t="s">
        <v>45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4" t="s">
        <v>149</v>
      </c>
      <c r="AT112" s="24" t="s">
        <v>144</v>
      </c>
      <c r="AU112" s="24" t="s">
        <v>82</v>
      </c>
      <c r="AY112" s="24" t="s">
        <v>142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24</v>
      </c>
      <c r="BK112" s="246">
        <f>ROUND(I112*H112,2)</f>
        <v>0</v>
      </c>
      <c r="BL112" s="24" t="s">
        <v>149</v>
      </c>
      <c r="BM112" s="24" t="s">
        <v>191</v>
      </c>
    </row>
    <row r="113" s="1" customFormat="1">
      <c r="B113" s="46"/>
      <c r="C113" s="74"/>
      <c r="D113" s="247" t="s">
        <v>151</v>
      </c>
      <c r="E113" s="74"/>
      <c r="F113" s="248" t="s">
        <v>192</v>
      </c>
      <c r="G113" s="74"/>
      <c r="H113" s="74"/>
      <c r="I113" s="203"/>
      <c r="J113" s="74"/>
      <c r="K113" s="74"/>
      <c r="L113" s="72"/>
      <c r="M113" s="249"/>
      <c r="N113" s="47"/>
      <c r="O113" s="47"/>
      <c r="P113" s="47"/>
      <c r="Q113" s="47"/>
      <c r="R113" s="47"/>
      <c r="S113" s="47"/>
      <c r="T113" s="95"/>
      <c r="AT113" s="24" t="s">
        <v>151</v>
      </c>
      <c r="AU113" s="24" t="s">
        <v>82</v>
      </c>
    </row>
    <row r="114" s="1" customFormat="1" ht="16.5" customHeight="1">
      <c r="B114" s="46"/>
      <c r="C114" s="235" t="s">
        <v>193</v>
      </c>
      <c r="D114" s="235" t="s">
        <v>144</v>
      </c>
      <c r="E114" s="236" t="s">
        <v>194</v>
      </c>
      <c r="F114" s="237" t="s">
        <v>195</v>
      </c>
      <c r="G114" s="238" t="s">
        <v>196</v>
      </c>
      <c r="H114" s="239">
        <v>234</v>
      </c>
      <c r="I114" s="240"/>
      <c r="J114" s="241">
        <f>ROUND(I114*H114,2)</f>
        <v>0</v>
      </c>
      <c r="K114" s="237" t="s">
        <v>148</v>
      </c>
      <c r="L114" s="72"/>
      <c r="M114" s="242" t="s">
        <v>22</v>
      </c>
      <c r="N114" s="243" t="s">
        <v>45</v>
      </c>
      <c r="O114" s="47"/>
      <c r="P114" s="244">
        <f>O114*H114</f>
        <v>0</v>
      </c>
      <c r="Q114" s="244">
        <v>0</v>
      </c>
      <c r="R114" s="244">
        <f>Q114*H114</f>
        <v>0</v>
      </c>
      <c r="S114" s="244">
        <v>0</v>
      </c>
      <c r="T114" s="245">
        <f>S114*H114</f>
        <v>0</v>
      </c>
      <c r="AR114" s="24" t="s">
        <v>149</v>
      </c>
      <c r="AT114" s="24" t="s">
        <v>144</v>
      </c>
      <c r="AU114" s="24" t="s">
        <v>82</v>
      </c>
      <c r="AY114" s="24" t="s">
        <v>142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4" t="s">
        <v>24</v>
      </c>
      <c r="BK114" s="246">
        <f>ROUND(I114*H114,2)</f>
        <v>0</v>
      </c>
      <c r="BL114" s="24" t="s">
        <v>149</v>
      </c>
      <c r="BM114" s="24" t="s">
        <v>197</v>
      </c>
    </row>
    <row r="115" s="1" customFormat="1">
      <c r="B115" s="46"/>
      <c r="C115" s="74"/>
      <c r="D115" s="247" t="s">
        <v>151</v>
      </c>
      <c r="E115" s="74"/>
      <c r="F115" s="248" t="s">
        <v>198</v>
      </c>
      <c r="G115" s="74"/>
      <c r="H115" s="74"/>
      <c r="I115" s="203"/>
      <c r="J115" s="74"/>
      <c r="K115" s="74"/>
      <c r="L115" s="72"/>
      <c r="M115" s="249"/>
      <c r="N115" s="47"/>
      <c r="O115" s="47"/>
      <c r="P115" s="47"/>
      <c r="Q115" s="47"/>
      <c r="R115" s="47"/>
      <c r="S115" s="47"/>
      <c r="T115" s="95"/>
      <c r="AT115" s="24" t="s">
        <v>151</v>
      </c>
      <c r="AU115" s="24" t="s">
        <v>82</v>
      </c>
    </row>
    <row r="116" s="12" customFormat="1">
      <c r="B116" s="250"/>
      <c r="C116" s="251"/>
      <c r="D116" s="247" t="s">
        <v>153</v>
      </c>
      <c r="E116" s="252" t="s">
        <v>22</v>
      </c>
      <c r="F116" s="253" t="s">
        <v>199</v>
      </c>
      <c r="G116" s="251"/>
      <c r="H116" s="254">
        <v>234</v>
      </c>
      <c r="I116" s="255"/>
      <c r="J116" s="251"/>
      <c r="K116" s="251"/>
      <c r="L116" s="256"/>
      <c r="M116" s="257"/>
      <c r="N116" s="258"/>
      <c r="O116" s="258"/>
      <c r="P116" s="258"/>
      <c r="Q116" s="258"/>
      <c r="R116" s="258"/>
      <c r="S116" s="258"/>
      <c r="T116" s="259"/>
      <c r="AT116" s="260" t="s">
        <v>153</v>
      </c>
      <c r="AU116" s="260" t="s">
        <v>82</v>
      </c>
      <c r="AV116" s="12" t="s">
        <v>82</v>
      </c>
      <c r="AW116" s="12" t="s">
        <v>38</v>
      </c>
      <c r="AX116" s="12" t="s">
        <v>74</v>
      </c>
      <c r="AY116" s="260" t="s">
        <v>142</v>
      </c>
    </row>
    <row r="117" s="14" customFormat="1">
      <c r="B117" s="272"/>
      <c r="C117" s="273"/>
      <c r="D117" s="247" t="s">
        <v>153</v>
      </c>
      <c r="E117" s="274" t="s">
        <v>22</v>
      </c>
      <c r="F117" s="275" t="s">
        <v>159</v>
      </c>
      <c r="G117" s="273"/>
      <c r="H117" s="276">
        <v>234</v>
      </c>
      <c r="I117" s="277"/>
      <c r="J117" s="273"/>
      <c r="K117" s="273"/>
      <c r="L117" s="278"/>
      <c r="M117" s="279"/>
      <c r="N117" s="280"/>
      <c r="O117" s="280"/>
      <c r="P117" s="280"/>
      <c r="Q117" s="280"/>
      <c r="R117" s="280"/>
      <c r="S117" s="280"/>
      <c r="T117" s="281"/>
      <c r="AT117" s="282" t="s">
        <v>153</v>
      </c>
      <c r="AU117" s="282" t="s">
        <v>82</v>
      </c>
      <c r="AV117" s="14" t="s">
        <v>149</v>
      </c>
      <c r="AW117" s="14" t="s">
        <v>38</v>
      </c>
      <c r="AX117" s="14" t="s">
        <v>24</v>
      </c>
      <c r="AY117" s="282" t="s">
        <v>142</v>
      </c>
    </row>
    <row r="118" s="1" customFormat="1" ht="16.5" customHeight="1">
      <c r="B118" s="46"/>
      <c r="C118" s="235" t="s">
        <v>200</v>
      </c>
      <c r="D118" s="235" t="s">
        <v>144</v>
      </c>
      <c r="E118" s="236" t="s">
        <v>201</v>
      </c>
      <c r="F118" s="237" t="s">
        <v>202</v>
      </c>
      <c r="G118" s="238" t="s">
        <v>203</v>
      </c>
      <c r="H118" s="239">
        <v>1</v>
      </c>
      <c r="I118" s="240"/>
      <c r="J118" s="241">
        <f>ROUND(I118*H118,2)</f>
        <v>0</v>
      </c>
      <c r="K118" s="237" t="s">
        <v>22</v>
      </c>
      <c r="L118" s="72"/>
      <c r="M118" s="242" t="s">
        <v>22</v>
      </c>
      <c r="N118" s="243" t="s">
        <v>45</v>
      </c>
      <c r="O118" s="47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4" t="s">
        <v>149</v>
      </c>
      <c r="AT118" s="24" t="s">
        <v>144</v>
      </c>
      <c r="AU118" s="24" t="s">
        <v>82</v>
      </c>
      <c r="AY118" s="24" t="s">
        <v>142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24</v>
      </c>
      <c r="BK118" s="246">
        <f>ROUND(I118*H118,2)</f>
        <v>0</v>
      </c>
      <c r="BL118" s="24" t="s">
        <v>149</v>
      </c>
      <c r="BM118" s="24" t="s">
        <v>204</v>
      </c>
    </row>
    <row r="119" s="1" customFormat="1">
      <c r="B119" s="46"/>
      <c r="C119" s="74"/>
      <c r="D119" s="247" t="s">
        <v>151</v>
      </c>
      <c r="E119" s="74"/>
      <c r="F119" s="248" t="s">
        <v>205</v>
      </c>
      <c r="G119" s="74"/>
      <c r="H119" s="74"/>
      <c r="I119" s="203"/>
      <c r="J119" s="74"/>
      <c r="K119" s="74"/>
      <c r="L119" s="72"/>
      <c r="M119" s="249"/>
      <c r="N119" s="47"/>
      <c r="O119" s="47"/>
      <c r="P119" s="47"/>
      <c r="Q119" s="47"/>
      <c r="R119" s="47"/>
      <c r="S119" s="47"/>
      <c r="T119" s="95"/>
      <c r="AT119" s="24" t="s">
        <v>151</v>
      </c>
      <c r="AU119" s="24" t="s">
        <v>82</v>
      </c>
    </row>
    <row r="120" s="1" customFormat="1" ht="16.5" customHeight="1">
      <c r="B120" s="46"/>
      <c r="C120" s="235" t="s">
        <v>29</v>
      </c>
      <c r="D120" s="235" t="s">
        <v>144</v>
      </c>
      <c r="E120" s="236" t="s">
        <v>206</v>
      </c>
      <c r="F120" s="237" t="s">
        <v>207</v>
      </c>
      <c r="G120" s="238" t="s">
        <v>203</v>
      </c>
      <c r="H120" s="239">
        <v>1</v>
      </c>
      <c r="I120" s="240"/>
      <c r="J120" s="241">
        <f>ROUND(I120*H120,2)</f>
        <v>0</v>
      </c>
      <c r="K120" s="237" t="s">
        <v>22</v>
      </c>
      <c r="L120" s="72"/>
      <c r="M120" s="242" t="s">
        <v>22</v>
      </c>
      <c r="N120" s="243" t="s">
        <v>45</v>
      </c>
      <c r="O120" s="47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4" t="s">
        <v>149</v>
      </c>
      <c r="AT120" s="24" t="s">
        <v>144</v>
      </c>
      <c r="AU120" s="24" t="s">
        <v>82</v>
      </c>
      <c r="AY120" s="24" t="s">
        <v>142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24</v>
      </c>
      <c r="BK120" s="246">
        <f>ROUND(I120*H120,2)</f>
        <v>0</v>
      </c>
      <c r="BL120" s="24" t="s">
        <v>149</v>
      </c>
      <c r="BM120" s="24" t="s">
        <v>208</v>
      </c>
    </row>
    <row r="121" s="1" customFormat="1">
      <c r="B121" s="46"/>
      <c r="C121" s="74"/>
      <c r="D121" s="247" t="s">
        <v>151</v>
      </c>
      <c r="E121" s="74"/>
      <c r="F121" s="248" t="s">
        <v>209</v>
      </c>
      <c r="G121" s="74"/>
      <c r="H121" s="74"/>
      <c r="I121" s="203"/>
      <c r="J121" s="74"/>
      <c r="K121" s="74"/>
      <c r="L121" s="72"/>
      <c r="M121" s="283"/>
      <c r="N121" s="284"/>
      <c r="O121" s="284"/>
      <c r="P121" s="284"/>
      <c r="Q121" s="284"/>
      <c r="R121" s="284"/>
      <c r="S121" s="284"/>
      <c r="T121" s="285"/>
      <c r="AT121" s="24" t="s">
        <v>151</v>
      </c>
      <c r="AU121" s="24" t="s">
        <v>82</v>
      </c>
    </row>
    <row r="122" s="1" customFormat="1" ht="6.96" customHeight="1">
      <c r="B122" s="67"/>
      <c r="C122" s="68"/>
      <c r="D122" s="68"/>
      <c r="E122" s="68"/>
      <c r="F122" s="68"/>
      <c r="G122" s="68"/>
      <c r="H122" s="68"/>
      <c r="I122" s="178"/>
      <c r="J122" s="68"/>
      <c r="K122" s="68"/>
      <c r="L122" s="72"/>
    </row>
  </sheetData>
  <sheetProtection sheet="1" autoFilter="0" formatColumns="0" formatRows="0" objects="1" scenarios="1" spinCount="100000" saltValue="d3+6Qr4tnfozmu+83GI0lKemShzgFahZ4rJ2uW62gZoc4bF9X97WCUUQ8VAb67t4r5lgBRcbpZxecN3ezsDGoQ==" hashValue="EFSTOjZxNutTAKmCGJNi5OPEHPc4dqHU42j9ZuU0BW6vSxioJ64TWvHEQt7N6fhmD9FP00tBimewdpXJJD47ew==" algorithmName="SHA-512" password="CC35"/>
  <autoFilter ref="C83:K121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109</v>
      </c>
      <c r="G1" s="151" t="s">
        <v>110</v>
      </c>
      <c r="H1" s="151"/>
      <c r="I1" s="152"/>
      <c r="J1" s="151" t="s">
        <v>111</v>
      </c>
      <c r="K1" s="150" t="s">
        <v>112</v>
      </c>
      <c r="L1" s="151" t="s">
        <v>113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90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82</v>
      </c>
    </row>
    <row r="4" ht="36.96" customHeight="1">
      <c r="B4" s="28"/>
      <c r="C4" s="29"/>
      <c r="D4" s="30" t="s">
        <v>114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Kyjovka Bohuslavice - oprava koryta (55,710 - 56,670)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115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116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117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210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21</v>
      </c>
      <c r="E13" s="47"/>
      <c r="F13" s="35" t="s">
        <v>22</v>
      </c>
      <c r="G13" s="47"/>
      <c r="H13" s="47"/>
      <c r="I13" s="158" t="s">
        <v>23</v>
      </c>
      <c r="J13" s="35" t="s">
        <v>22</v>
      </c>
      <c r="K13" s="51"/>
    </row>
    <row r="14" s="1" customFormat="1" ht="14.4" customHeight="1">
      <c r="B14" s="46"/>
      <c r="C14" s="47"/>
      <c r="D14" s="40" t="s">
        <v>25</v>
      </c>
      <c r="E14" s="47"/>
      <c r="F14" s="35" t="s">
        <v>26</v>
      </c>
      <c r="G14" s="47"/>
      <c r="H14" s="47"/>
      <c r="I14" s="158" t="s">
        <v>27</v>
      </c>
      <c r="J14" s="159" t="str">
        <f>'Rekapitulace stavby'!AN8</f>
        <v>27. 9. 2018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31</v>
      </c>
      <c r="E16" s="47"/>
      <c r="F16" s="47"/>
      <c r="G16" s="47"/>
      <c r="H16" s="47"/>
      <c r="I16" s="158" t="s">
        <v>32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58" t="s">
        <v>34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35</v>
      </c>
      <c r="E19" s="47"/>
      <c r="F19" s="47"/>
      <c r="G19" s="47"/>
      <c r="H19" s="47"/>
      <c r="I19" s="158" t="s">
        <v>32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34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37</v>
      </c>
      <c r="E22" s="47"/>
      <c r="F22" s="47"/>
      <c r="G22" s="47"/>
      <c r="H22" s="47"/>
      <c r="I22" s="158" t="s">
        <v>32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34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39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22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40</v>
      </c>
      <c r="E29" s="47"/>
      <c r="F29" s="47"/>
      <c r="G29" s="47"/>
      <c r="H29" s="47"/>
      <c r="I29" s="156"/>
      <c r="J29" s="167">
        <f>ROUND(J84,0)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42</v>
      </c>
      <c r="G31" s="47"/>
      <c r="H31" s="47"/>
      <c r="I31" s="168" t="s">
        <v>41</v>
      </c>
      <c r="J31" s="52" t="s">
        <v>43</v>
      </c>
      <c r="K31" s="51"/>
    </row>
    <row r="32" s="1" customFormat="1" ht="14.4" customHeight="1">
      <c r="B32" s="46"/>
      <c r="C32" s="47"/>
      <c r="D32" s="55" t="s">
        <v>44</v>
      </c>
      <c r="E32" s="55" t="s">
        <v>45</v>
      </c>
      <c r="F32" s="169">
        <f>ROUND(SUM(BE84:BE114), 0)</f>
        <v>0</v>
      </c>
      <c r="G32" s="47"/>
      <c r="H32" s="47"/>
      <c r="I32" s="170">
        <v>0.20999999999999999</v>
      </c>
      <c r="J32" s="169">
        <f>ROUND(ROUND((SUM(BE84:BE114)), 0)*I32, 2)</f>
        <v>0</v>
      </c>
      <c r="K32" s="51"/>
    </row>
    <row r="33" s="1" customFormat="1" ht="14.4" customHeight="1">
      <c r="B33" s="46"/>
      <c r="C33" s="47"/>
      <c r="D33" s="47"/>
      <c r="E33" s="55" t="s">
        <v>46</v>
      </c>
      <c r="F33" s="169">
        <f>ROUND(SUM(BF84:BF114), 0)</f>
        <v>0</v>
      </c>
      <c r="G33" s="47"/>
      <c r="H33" s="47"/>
      <c r="I33" s="170">
        <v>0.14999999999999999</v>
      </c>
      <c r="J33" s="169">
        <f>ROUND(ROUND((SUM(BF84:BF114)), 0)*I33, 2)</f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69">
        <f>ROUND(SUM(BG84:BG114), 0)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48</v>
      </c>
      <c r="F35" s="169">
        <f>ROUND(SUM(BH84:BH114), 0)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49</v>
      </c>
      <c r="F36" s="169">
        <f>ROUND(SUM(BI84:BI114), 0)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50</v>
      </c>
      <c r="E38" s="98"/>
      <c r="F38" s="98"/>
      <c r="G38" s="173" t="s">
        <v>51</v>
      </c>
      <c r="H38" s="174" t="s">
        <v>52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119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Kyjovka Bohuslavice - oprava koryta (55,710 - 56,670)</v>
      </c>
      <c r="F47" s="40"/>
      <c r="G47" s="40"/>
      <c r="H47" s="40"/>
      <c r="I47" s="156"/>
      <c r="J47" s="47"/>
      <c r="K47" s="51"/>
    </row>
    <row r="48">
      <c r="B48" s="28"/>
      <c r="C48" s="40" t="s">
        <v>115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116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117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 - 01.2 - SO - 01.2 - ÚSEK Č.2 KM 56,127 - 56,180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25</v>
      </c>
      <c r="D53" s="47"/>
      <c r="E53" s="47"/>
      <c r="F53" s="35" t="str">
        <f>F14</f>
        <v>Bohuslavice</v>
      </c>
      <c r="G53" s="47"/>
      <c r="H53" s="47"/>
      <c r="I53" s="158" t="s">
        <v>27</v>
      </c>
      <c r="J53" s="159" t="str">
        <f>IF(J14="","",J14)</f>
        <v>27. 9. 2018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31</v>
      </c>
      <c r="D55" s="47"/>
      <c r="E55" s="47"/>
      <c r="F55" s="35" t="str">
        <f>E17</f>
        <v xml:space="preserve"> </v>
      </c>
      <c r="G55" s="47"/>
      <c r="H55" s="47"/>
      <c r="I55" s="158" t="s">
        <v>37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35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120</v>
      </c>
      <c r="D58" s="171"/>
      <c r="E58" s="171"/>
      <c r="F58" s="171"/>
      <c r="G58" s="171"/>
      <c r="H58" s="171"/>
      <c r="I58" s="185"/>
      <c r="J58" s="186" t="s">
        <v>121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122</v>
      </c>
      <c r="D60" s="47"/>
      <c r="E60" s="47"/>
      <c r="F60" s="47"/>
      <c r="G60" s="47"/>
      <c r="H60" s="47"/>
      <c r="I60" s="156"/>
      <c r="J60" s="167">
        <f>J84</f>
        <v>0</v>
      </c>
      <c r="K60" s="51"/>
      <c r="AU60" s="24" t="s">
        <v>123</v>
      </c>
    </row>
    <row r="61" s="8" customFormat="1" ht="24.96" customHeight="1">
      <c r="B61" s="189"/>
      <c r="C61" s="190"/>
      <c r="D61" s="191" t="s">
        <v>124</v>
      </c>
      <c r="E61" s="192"/>
      <c r="F61" s="192"/>
      <c r="G61" s="192"/>
      <c r="H61" s="192"/>
      <c r="I61" s="193"/>
      <c r="J61" s="194">
        <f>J85</f>
        <v>0</v>
      </c>
      <c r="K61" s="195"/>
    </row>
    <row r="62" s="9" customFormat="1" ht="19.92" customHeight="1">
      <c r="B62" s="196"/>
      <c r="C62" s="197"/>
      <c r="D62" s="198" t="s">
        <v>125</v>
      </c>
      <c r="E62" s="199"/>
      <c r="F62" s="199"/>
      <c r="G62" s="199"/>
      <c r="H62" s="199"/>
      <c r="I62" s="200"/>
      <c r="J62" s="201">
        <f>J86</f>
        <v>0</v>
      </c>
      <c r="K62" s="202"/>
    </row>
    <row r="63" s="1" customFormat="1" ht="21.84" customHeight="1">
      <c r="B63" s="46"/>
      <c r="C63" s="47"/>
      <c r="D63" s="47"/>
      <c r="E63" s="47"/>
      <c r="F63" s="47"/>
      <c r="G63" s="47"/>
      <c r="H63" s="47"/>
      <c r="I63" s="156"/>
      <c r="J63" s="47"/>
      <c r="K63" s="51"/>
    </row>
    <row r="64" s="1" customFormat="1" ht="6.96" customHeight="1">
      <c r="B64" s="67"/>
      <c r="C64" s="68"/>
      <c r="D64" s="68"/>
      <c r="E64" s="68"/>
      <c r="F64" s="68"/>
      <c r="G64" s="68"/>
      <c r="H64" s="68"/>
      <c r="I64" s="178"/>
      <c r="J64" s="68"/>
      <c r="K64" s="69"/>
    </row>
    <row r="68" s="1" customFormat="1" ht="6.96" customHeight="1">
      <c r="B68" s="70"/>
      <c r="C68" s="71"/>
      <c r="D68" s="71"/>
      <c r="E68" s="71"/>
      <c r="F68" s="71"/>
      <c r="G68" s="71"/>
      <c r="H68" s="71"/>
      <c r="I68" s="181"/>
      <c r="J68" s="71"/>
      <c r="K68" s="71"/>
      <c r="L68" s="72"/>
    </row>
    <row r="69" s="1" customFormat="1" ht="36.96" customHeight="1">
      <c r="B69" s="46"/>
      <c r="C69" s="73" t="s">
        <v>126</v>
      </c>
      <c r="D69" s="74"/>
      <c r="E69" s="74"/>
      <c r="F69" s="74"/>
      <c r="G69" s="74"/>
      <c r="H69" s="74"/>
      <c r="I69" s="203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203"/>
      <c r="J70" s="74"/>
      <c r="K70" s="74"/>
      <c r="L70" s="72"/>
    </row>
    <row r="71" s="1" customFormat="1" ht="14.4" customHeight="1">
      <c r="B71" s="46"/>
      <c r="C71" s="76" t="s">
        <v>18</v>
      </c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16.5" customHeight="1">
      <c r="B72" s="46"/>
      <c r="C72" s="74"/>
      <c r="D72" s="74"/>
      <c r="E72" s="204" t="str">
        <f>E7</f>
        <v>Kyjovka Bohuslavice - oprava koryta (55,710 - 56,670)</v>
      </c>
      <c r="F72" s="76"/>
      <c r="G72" s="76"/>
      <c r="H72" s="76"/>
      <c r="I72" s="203"/>
      <c r="J72" s="74"/>
      <c r="K72" s="74"/>
      <c r="L72" s="72"/>
    </row>
    <row r="73">
      <c r="B73" s="28"/>
      <c r="C73" s="76" t="s">
        <v>115</v>
      </c>
      <c r="D73" s="205"/>
      <c r="E73" s="205"/>
      <c r="F73" s="205"/>
      <c r="G73" s="205"/>
      <c r="H73" s="205"/>
      <c r="I73" s="148"/>
      <c r="J73" s="205"/>
      <c r="K73" s="205"/>
      <c r="L73" s="206"/>
    </row>
    <row r="74" s="1" customFormat="1" ht="16.5" customHeight="1">
      <c r="B74" s="46"/>
      <c r="C74" s="74"/>
      <c r="D74" s="74"/>
      <c r="E74" s="204" t="s">
        <v>116</v>
      </c>
      <c r="F74" s="74"/>
      <c r="G74" s="74"/>
      <c r="H74" s="74"/>
      <c r="I74" s="203"/>
      <c r="J74" s="74"/>
      <c r="K74" s="74"/>
      <c r="L74" s="72"/>
    </row>
    <row r="75" s="1" customFormat="1" ht="14.4" customHeight="1">
      <c r="B75" s="46"/>
      <c r="C75" s="76" t="s">
        <v>117</v>
      </c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17.25" customHeight="1">
      <c r="B76" s="46"/>
      <c r="C76" s="74"/>
      <c r="D76" s="74"/>
      <c r="E76" s="82" t="str">
        <f>E11</f>
        <v>SO - 01.2 - SO - 01.2 - ÚSEK Č.2 KM 56,127 - 56,180</v>
      </c>
      <c r="F76" s="74"/>
      <c r="G76" s="74"/>
      <c r="H76" s="74"/>
      <c r="I76" s="203"/>
      <c r="J76" s="74"/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8" customHeight="1">
      <c r="B78" s="46"/>
      <c r="C78" s="76" t="s">
        <v>25</v>
      </c>
      <c r="D78" s="74"/>
      <c r="E78" s="74"/>
      <c r="F78" s="207" t="str">
        <f>F14</f>
        <v>Bohuslavice</v>
      </c>
      <c r="G78" s="74"/>
      <c r="H78" s="74"/>
      <c r="I78" s="208" t="s">
        <v>27</v>
      </c>
      <c r="J78" s="85" t="str">
        <f>IF(J14="","",J14)</f>
        <v>27. 9. 2018</v>
      </c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>
      <c r="B80" s="46"/>
      <c r="C80" s="76" t="s">
        <v>31</v>
      </c>
      <c r="D80" s="74"/>
      <c r="E80" s="74"/>
      <c r="F80" s="207" t="str">
        <f>E17</f>
        <v xml:space="preserve"> </v>
      </c>
      <c r="G80" s="74"/>
      <c r="H80" s="74"/>
      <c r="I80" s="208" t="s">
        <v>37</v>
      </c>
      <c r="J80" s="207" t="str">
        <f>E23</f>
        <v xml:space="preserve"> </v>
      </c>
      <c r="K80" s="74"/>
      <c r="L80" s="72"/>
    </row>
    <row r="81" s="1" customFormat="1" ht="14.4" customHeight="1">
      <c r="B81" s="46"/>
      <c r="C81" s="76" t="s">
        <v>35</v>
      </c>
      <c r="D81" s="74"/>
      <c r="E81" s="74"/>
      <c r="F81" s="207" t="str">
        <f>IF(E20="","",E20)</f>
        <v/>
      </c>
      <c r="G81" s="74"/>
      <c r="H81" s="74"/>
      <c r="I81" s="203"/>
      <c r="J81" s="74"/>
      <c r="K81" s="74"/>
      <c r="L81" s="72"/>
    </row>
    <row r="82" s="1" customFormat="1" ht="10.32" customHeight="1">
      <c r="B82" s="46"/>
      <c r="C82" s="74"/>
      <c r="D82" s="74"/>
      <c r="E82" s="74"/>
      <c r="F82" s="74"/>
      <c r="G82" s="74"/>
      <c r="H82" s="74"/>
      <c r="I82" s="203"/>
      <c r="J82" s="74"/>
      <c r="K82" s="74"/>
      <c r="L82" s="72"/>
    </row>
    <row r="83" s="10" customFormat="1" ht="29.28" customHeight="1">
      <c r="B83" s="209"/>
      <c r="C83" s="210" t="s">
        <v>127</v>
      </c>
      <c r="D83" s="211" t="s">
        <v>59</v>
      </c>
      <c r="E83" s="211" t="s">
        <v>55</v>
      </c>
      <c r="F83" s="211" t="s">
        <v>128</v>
      </c>
      <c r="G83" s="211" t="s">
        <v>129</v>
      </c>
      <c r="H83" s="211" t="s">
        <v>130</v>
      </c>
      <c r="I83" s="212" t="s">
        <v>131</v>
      </c>
      <c r="J83" s="211" t="s">
        <v>121</v>
      </c>
      <c r="K83" s="213" t="s">
        <v>132</v>
      </c>
      <c r="L83" s="214"/>
      <c r="M83" s="102" t="s">
        <v>133</v>
      </c>
      <c r="N83" s="103" t="s">
        <v>44</v>
      </c>
      <c r="O83" s="103" t="s">
        <v>134</v>
      </c>
      <c r="P83" s="103" t="s">
        <v>135</v>
      </c>
      <c r="Q83" s="103" t="s">
        <v>136</v>
      </c>
      <c r="R83" s="103" t="s">
        <v>137</v>
      </c>
      <c r="S83" s="103" t="s">
        <v>138</v>
      </c>
      <c r="T83" s="104" t="s">
        <v>139</v>
      </c>
    </row>
    <row r="84" s="1" customFormat="1" ht="29.28" customHeight="1">
      <c r="B84" s="46"/>
      <c r="C84" s="108" t="s">
        <v>122</v>
      </c>
      <c r="D84" s="74"/>
      <c r="E84" s="74"/>
      <c r="F84" s="74"/>
      <c r="G84" s="74"/>
      <c r="H84" s="74"/>
      <c r="I84" s="203"/>
      <c r="J84" s="215">
        <f>BK84</f>
        <v>0</v>
      </c>
      <c r="K84" s="74"/>
      <c r="L84" s="72"/>
      <c r="M84" s="105"/>
      <c r="N84" s="106"/>
      <c r="O84" s="106"/>
      <c r="P84" s="216">
        <f>P85</f>
        <v>0</v>
      </c>
      <c r="Q84" s="106"/>
      <c r="R84" s="216">
        <f>R85</f>
        <v>0</v>
      </c>
      <c r="S84" s="106"/>
      <c r="T84" s="217">
        <f>T85</f>
        <v>0</v>
      </c>
      <c r="AT84" s="24" t="s">
        <v>73</v>
      </c>
      <c r="AU84" s="24" t="s">
        <v>123</v>
      </c>
      <c r="BK84" s="218">
        <f>BK85</f>
        <v>0</v>
      </c>
    </row>
    <row r="85" s="11" customFormat="1" ht="37.44" customHeight="1">
      <c r="B85" s="219"/>
      <c r="C85" s="220"/>
      <c r="D85" s="221" t="s">
        <v>73</v>
      </c>
      <c r="E85" s="222" t="s">
        <v>140</v>
      </c>
      <c r="F85" s="222" t="s">
        <v>141</v>
      </c>
      <c r="G85" s="220"/>
      <c r="H85" s="220"/>
      <c r="I85" s="223"/>
      <c r="J85" s="224">
        <f>BK85</f>
        <v>0</v>
      </c>
      <c r="K85" s="220"/>
      <c r="L85" s="225"/>
      <c r="M85" s="226"/>
      <c r="N85" s="227"/>
      <c r="O85" s="227"/>
      <c r="P85" s="228">
        <f>P86</f>
        <v>0</v>
      </c>
      <c r="Q85" s="227"/>
      <c r="R85" s="228">
        <f>R86</f>
        <v>0</v>
      </c>
      <c r="S85" s="227"/>
      <c r="T85" s="229">
        <f>T86</f>
        <v>0</v>
      </c>
      <c r="AR85" s="230" t="s">
        <v>24</v>
      </c>
      <c r="AT85" s="231" t="s">
        <v>73</v>
      </c>
      <c r="AU85" s="231" t="s">
        <v>74</v>
      </c>
      <c r="AY85" s="230" t="s">
        <v>142</v>
      </c>
      <c r="BK85" s="232">
        <f>BK86</f>
        <v>0</v>
      </c>
    </row>
    <row r="86" s="11" customFormat="1" ht="19.92" customHeight="1">
      <c r="B86" s="219"/>
      <c r="C86" s="220"/>
      <c r="D86" s="221" t="s">
        <v>73</v>
      </c>
      <c r="E86" s="233" t="s">
        <v>24</v>
      </c>
      <c r="F86" s="233" t="s">
        <v>143</v>
      </c>
      <c r="G86" s="220"/>
      <c r="H86" s="220"/>
      <c r="I86" s="223"/>
      <c r="J86" s="234">
        <f>BK86</f>
        <v>0</v>
      </c>
      <c r="K86" s="220"/>
      <c r="L86" s="225"/>
      <c r="M86" s="226"/>
      <c r="N86" s="227"/>
      <c r="O86" s="227"/>
      <c r="P86" s="228">
        <f>SUM(P87:P114)</f>
        <v>0</v>
      </c>
      <c r="Q86" s="227"/>
      <c r="R86" s="228">
        <f>SUM(R87:R114)</f>
        <v>0</v>
      </c>
      <c r="S86" s="227"/>
      <c r="T86" s="229">
        <f>SUM(T87:T114)</f>
        <v>0</v>
      </c>
      <c r="AR86" s="230" t="s">
        <v>24</v>
      </c>
      <c r="AT86" s="231" t="s">
        <v>73</v>
      </c>
      <c r="AU86" s="231" t="s">
        <v>24</v>
      </c>
      <c r="AY86" s="230" t="s">
        <v>142</v>
      </c>
      <c r="BK86" s="232">
        <f>SUM(BK87:BK114)</f>
        <v>0</v>
      </c>
    </row>
    <row r="87" s="1" customFormat="1" ht="25.5" customHeight="1">
      <c r="B87" s="46"/>
      <c r="C87" s="235" t="s">
        <v>24</v>
      </c>
      <c r="D87" s="235" t="s">
        <v>144</v>
      </c>
      <c r="E87" s="236" t="s">
        <v>145</v>
      </c>
      <c r="F87" s="237" t="s">
        <v>146</v>
      </c>
      <c r="G87" s="238" t="s">
        <v>147</v>
      </c>
      <c r="H87" s="239">
        <v>60</v>
      </c>
      <c r="I87" s="240"/>
      <c r="J87" s="241">
        <f>ROUND(I87*H87,2)</f>
        <v>0</v>
      </c>
      <c r="K87" s="237" t="s">
        <v>148</v>
      </c>
      <c r="L87" s="72"/>
      <c r="M87" s="242" t="s">
        <v>22</v>
      </c>
      <c r="N87" s="243" t="s">
        <v>45</v>
      </c>
      <c r="O87" s="47"/>
      <c r="P87" s="244">
        <f>O87*H87</f>
        <v>0</v>
      </c>
      <c r="Q87" s="244">
        <v>0</v>
      </c>
      <c r="R87" s="244">
        <f>Q87*H87</f>
        <v>0</v>
      </c>
      <c r="S87" s="244">
        <v>0</v>
      </c>
      <c r="T87" s="245">
        <f>S87*H87</f>
        <v>0</v>
      </c>
      <c r="AR87" s="24" t="s">
        <v>149</v>
      </c>
      <c r="AT87" s="24" t="s">
        <v>144</v>
      </c>
      <c r="AU87" s="24" t="s">
        <v>82</v>
      </c>
      <c r="AY87" s="24" t="s">
        <v>142</v>
      </c>
      <c r="BE87" s="246">
        <f>IF(N87="základní",J87,0)</f>
        <v>0</v>
      </c>
      <c r="BF87" s="246">
        <f>IF(N87="snížená",J87,0)</f>
        <v>0</v>
      </c>
      <c r="BG87" s="246">
        <f>IF(N87="zákl. přenesená",J87,0)</f>
        <v>0</v>
      </c>
      <c r="BH87" s="246">
        <f>IF(N87="sníž. přenesená",J87,0)</f>
        <v>0</v>
      </c>
      <c r="BI87" s="246">
        <f>IF(N87="nulová",J87,0)</f>
        <v>0</v>
      </c>
      <c r="BJ87" s="24" t="s">
        <v>24</v>
      </c>
      <c r="BK87" s="246">
        <f>ROUND(I87*H87,2)</f>
        <v>0</v>
      </c>
      <c r="BL87" s="24" t="s">
        <v>149</v>
      </c>
      <c r="BM87" s="24" t="s">
        <v>211</v>
      </c>
    </row>
    <row r="88" s="1" customFormat="1">
      <c r="B88" s="46"/>
      <c r="C88" s="74"/>
      <c r="D88" s="247" t="s">
        <v>151</v>
      </c>
      <c r="E88" s="74"/>
      <c r="F88" s="248" t="s">
        <v>152</v>
      </c>
      <c r="G88" s="74"/>
      <c r="H88" s="74"/>
      <c r="I88" s="203"/>
      <c r="J88" s="74"/>
      <c r="K88" s="74"/>
      <c r="L88" s="72"/>
      <c r="M88" s="249"/>
      <c r="N88" s="47"/>
      <c r="O88" s="47"/>
      <c r="P88" s="47"/>
      <c r="Q88" s="47"/>
      <c r="R88" s="47"/>
      <c r="S88" s="47"/>
      <c r="T88" s="95"/>
      <c r="AT88" s="24" t="s">
        <v>151</v>
      </c>
      <c r="AU88" s="24" t="s">
        <v>82</v>
      </c>
    </row>
    <row r="89" s="12" customFormat="1">
      <c r="B89" s="250"/>
      <c r="C89" s="251"/>
      <c r="D89" s="247" t="s">
        <v>153</v>
      </c>
      <c r="E89" s="252" t="s">
        <v>22</v>
      </c>
      <c r="F89" s="253" t="s">
        <v>212</v>
      </c>
      <c r="G89" s="251"/>
      <c r="H89" s="254">
        <v>60</v>
      </c>
      <c r="I89" s="255"/>
      <c r="J89" s="251"/>
      <c r="K89" s="251"/>
      <c r="L89" s="256"/>
      <c r="M89" s="257"/>
      <c r="N89" s="258"/>
      <c r="O89" s="258"/>
      <c r="P89" s="258"/>
      <c r="Q89" s="258"/>
      <c r="R89" s="258"/>
      <c r="S89" s="258"/>
      <c r="T89" s="259"/>
      <c r="AT89" s="260" t="s">
        <v>153</v>
      </c>
      <c r="AU89" s="260" t="s">
        <v>82</v>
      </c>
      <c r="AV89" s="12" t="s">
        <v>82</v>
      </c>
      <c r="AW89" s="12" t="s">
        <v>38</v>
      </c>
      <c r="AX89" s="12" t="s">
        <v>74</v>
      </c>
      <c r="AY89" s="260" t="s">
        <v>142</v>
      </c>
    </row>
    <row r="90" s="13" customFormat="1">
      <c r="B90" s="261"/>
      <c r="C90" s="262"/>
      <c r="D90" s="247" t="s">
        <v>153</v>
      </c>
      <c r="E90" s="263" t="s">
        <v>22</v>
      </c>
      <c r="F90" s="264" t="s">
        <v>213</v>
      </c>
      <c r="G90" s="262"/>
      <c r="H90" s="265">
        <v>60</v>
      </c>
      <c r="I90" s="266"/>
      <c r="J90" s="262"/>
      <c r="K90" s="262"/>
      <c r="L90" s="267"/>
      <c r="M90" s="268"/>
      <c r="N90" s="269"/>
      <c r="O90" s="269"/>
      <c r="P90" s="269"/>
      <c r="Q90" s="269"/>
      <c r="R90" s="269"/>
      <c r="S90" s="269"/>
      <c r="T90" s="270"/>
      <c r="AT90" s="271" t="s">
        <v>153</v>
      </c>
      <c r="AU90" s="271" t="s">
        <v>82</v>
      </c>
      <c r="AV90" s="13" t="s">
        <v>156</v>
      </c>
      <c r="AW90" s="13" t="s">
        <v>38</v>
      </c>
      <c r="AX90" s="13" t="s">
        <v>24</v>
      </c>
      <c r="AY90" s="271" t="s">
        <v>142</v>
      </c>
    </row>
    <row r="91" s="1" customFormat="1" ht="16.5" customHeight="1">
      <c r="B91" s="46"/>
      <c r="C91" s="235" t="s">
        <v>82</v>
      </c>
      <c r="D91" s="235" t="s">
        <v>144</v>
      </c>
      <c r="E91" s="236" t="s">
        <v>160</v>
      </c>
      <c r="F91" s="237" t="s">
        <v>161</v>
      </c>
      <c r="G91" s="238" t="s">
        <v>162</v>
      </c>
      <c r="H91" s="239">
        <v>43</v>
      </c>
      <c r="I91" s="240"/>
      <c r="J91" s="241">
        <f>ROUND(I91*H91,2)</f>
        <v>0</v>
      </c>
      <c r="K91" s="237" t="s">
        <v>148</v>
      </c>
      <c r="L91" s="72"/>
      <c r="M91" s="242" t="s">
        <v>22</v>
      </c>
      <c r="N91" s="243" t="s">
        <v>45</v>
      </c>
      <c r="O91" s="47"/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4" t="s">
        <v>149</v>
      </c>
      <c r="AT91" s="24" t="s">
        <v>144</v>
      </c>
      <c r="AU91" s="24" t="s">
        <v>82</v>
      </c>
      <c r="AY91" s="24" t="s">
        <v>142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4" t="s">
        <v>24</v>
      </c>
      <c r="BK91" s="246">
        <f>ROUND(I91*H91,2)</f>
        <v>0</v>
      </c>
      <c r="BL91" s="24" t="s">
        <v>149</v>
      </c>
      <c r="BM91" s="24" t="s">
        <v>214</v>
      </c>
    </row>
    <row r="92" s="1" customFormat="1">
      <c r="B92" s="46"/>
      <c r="C92" s="74"/>
      <c r="D92" s="247" t="s">
        <v>151</v>
      </c>
      <c r="E92" s="74"/>
      <c r="F92" s="248" t="s">
        <v>164</v>
      </c>
      <c r="G92" s="74"/>
      <c r="H92" s="74"/>
      <c r="I92" s="203"/>
      <c r="J92" s="74"/>
      <c r="K92" s="74"/>
      <c r="L92" s="72"/>
      <c r="M92" s="249"/>
      <c r="N92" s="47"/>
      <c r="O92" s="47"/>
      <c r="P92" s="47"/>
      <c r="Q92" s="47"/>
      <c r="R92" s="47"/>
      <c r="S92" s="47"/>
      <c r="T92" s="95"/>
      <c r="AT92" s="24" t="s">
        <v>151</v>
      </c>
      <c r="AU92" s="24" t="s">
        <v>82</v>
      </c>
    </row>
    <row r="93" s="1" customFormat="1" ht="16.5" customHeight="1">
      <c r="B93" s="46"/>
      <c r="C93" s="235" t="s">
        <v>156</v>
      </c>
      <c r="D93" s="235" t="s">
        <v>144</v>
      </c>
      <c r="E93" s="236" t="s">
        <v>165</v>
      </c>
      <c r="F93" s="237" t="s">
        <v>166</v>
      </c>
      <c r="G93" s="238" t="s">
        <v>162</v>
      </c>
      <c r="H93" s="239">
        <v>8</v>
      </c>
      <c r="I93" s="240"/>
      <c r="J93" s="241">
        <f>ROUND(I93*H93,2)</f>
        <v>0</v>
      </c>
      <c r="K93" s="237" t="s">
        <v>148</v>
      </c>
      <c r="L93" s="72"/>
      <c r="M93" s="242" t="s">
        <v>22</v>
      </c>
      <c r="N93" s="243" t="s">
        <v>45</v>
      </c>
      <c r="O93" s="47"/>
      <c r="P93" s="244">
        <f>O93*H93</f>
        <v>0</v>
      </c>
      <c r="Q93" s="244">
        <v>0</v>
      </c>
      <c r="R93" s="244">
        <f>Q93*H93</f>
        <v>0</v>
      </c>
      <c r="S93" s="244">
        <v>0</v>
      </c>
      <c r="T93" s="245">
        <f>S93*H93</f>
        <v>0</v>
      </c>
      <c r="AR93" s="24" t="s">
        <v>149</v>
      </c>
      <c r="AT93" s="24" t="s">
        <v>144</v>
      </c>
      <c r="AU93" s="24" t="s">
        <v>82</v>
      </c>
      <c r="AY93" s="24" t="s">
        <v>142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24</v>
      </c>
      <c r="BK93" s="246">
        <f>ROUND(I93*H93,2)</f>
        <v>0</v>
      </c>
      <c r="BL93" s="24" t="s">
        <v>149</v>
      </c>
      <c r="BM93" s="24" t="s">
        <v>215</v>
      </c>
    </row>
    <row r="94" s="1" customFormat="1">
      <c r="B94" s="46"/>
      <c r="C94" s="74"/>
      <c r="D94" s="247" t="s">
        <v>151</v>
      </c>
      <c r="E94" s="74"/>
      <c r="F94" s="248" t="s">
        <v>168</v>
      </c>
      <c r="G94" s="74"/>
      <c r="H94" s="74"/>
      <c r="I94" s="203"/>
      <c r="J94" s="74"/>
      <c r="K94" s="74"/>
      <c r="L94" s="72"/>
      <c r="M94" s="249"/>
      <c r="N94" s="47"/>
      <c r="O94" s="47"/>
      <c r="P94" s="47"/>
      <c r="Q94" s="47"/>
      <c r="R94" s="47"/>
      <c r="S94" s="47"/>
      <c r="T94" s="95"/>
      <c r="AT94" s="24" t="s">
        <v>151</v>
      </c>
      <c r="AU94" s="24" t="s">
        <v>82</v>
      </c>
    </row>
    <row r="95" s="1" customFormat="1" ht="25.5" customHeight="1">
      <c r="B95" s="46"/>
      <c r="C95" s="235" t="s">
        <v>149</v>
      </c>
      <c r="D95" s="235" t="s">
        <v>144</v>
      </c>
      <c r="E95" s="236" t="s">
        <v>169</v>
      </c>
      <c r="F95" s="237" t="s">
        <v>170</v>
      </c>
      <c r="G95" s="238" t="s">
        <v>171</v>
      </c>
      <c r="H95" s="239">
        <v>28</v>
      </c>
      <c r="I95" s="240"/>
      <c r="J95" s="241">
        <f>ROUND(I95*H95,2)</f>
        <v>0</v>
      </c>
      <c r="K95" s="237" t="s">
        <v>148</v>
      </c>
      <c r="L95" s="72"/>
      <c r="M95" s="242" t="s">
        <v>22</v>
      </c>
      <c r="N95" s="243" t="s">
        <v>45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149</v>
      </c>
      <c r="AT95" s="24" t="s">
        <v>144</v>
      </c>
      <c r="AU95" s="24" t="s">
        <v>82</v>
      </c>
      <c r="AY95" s="24" t="s">
        <v>142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24</v>
      </c>
      <c r="BK95" s="246">
        <f>ROUND(I95*H95,2)</f>
        <v>0</v>
      </c>
      <c r="BL95" s="24" t="s">
        <v>149</v>
      </c>
      <c r="BM95" s="24" t="s">
        <v>216</v>
      </c>
    </row>
    <row r="96" s="1" customFormat="1">
      <c r="B96" s="46"/>
      <c r="C96" s="74"/>
      <c r="D96" s="247" t="s">
        <v>151</v>
      </c>
      <c r="E96" s="74"/>
      <c r="F96" s="248" t="s">
        <v>173</v>
      </c>
      <c r="G96" s="74"/>
      <c r="H96" s="74"/>
      <c r="I96" s="203"/>
      <c r="J96" s="74"/>
      <c r="K96" s="74"/>
      <c r="L96" s="72"/>
      <c r="M96" s="249"/>
      <c r="N96" s="47"/>
      <c r="O96" s="47"/>
      <c r="P96" s="47"/>
      <c r="Q96" s="47"/>
      <c r="R96" s="47"/>
      <c r="S96" s="47"/>
      <c r="T96" s="95"/>
      <c r="AT96" s="24" t="s">
        <v>151</v>
      </c>
      <c r="AU96" s="24" t="s">
        <v>82</v>
      </c>
    </row>
    <row r="97" s="12" customFormat="1">
      <c r="B97" s="250"/>
      <c r="C97" s="251"/>
      <c r="D97" s="247" t="s">
        <v>153</v>
      </c>
      <c r="E97" s="252" t="s">
        <v>22</v>
      </c>
      <c r="F97" s="253" t="s">
        <v>217</v>
      </c>
      <c r="G97" s="251"/>
      <c r="H97" s="254">
        <v>28</v>
      </c>
      <c r="I97" s="255"/>
      <c r="J97" s="251"/>
      <c r="K97" s="251"/>
      <c r="L97" s="256"/>
      <c r="M97" s="257"/>
      <c r="N97" s="258"/>
      <c r="O97" s="258"/>
      <c r="P97" s="258"/>
      <c r="Q97" s="258"/>
      <c r="R97" s="258"/>
      <c r="S97" s="258"/>
      <c r="T97" s="259"/>
      <c r="AT97" s="260" t="s">
        <v>153</v>
      </c>
      <c r="AU97" s="260" t="s">
        <v>82</v>
      </c>
      <c r="AV97" s="12" t="s">
        <v>82</v>
      </c>
      <c r="AW97" s="12" t="s">
        <v>38</v>
      </c>
      <c r="AX97" s="12" t="s">
        <v>74</v>
      </c>
      <c r="AY97" s="260" t="s">
        <v>142</v>
      </c>
    </row>
    <row r="98" s="13" customFormat="1">
      <c r="B98" s="261"/>
      <c r="C98" s="262"/>
      <c r="D98" s="247" t="s">
        <v>153</v>
      </c>
      <c r="E98" s="263" t="s">
        <v>22</v>
      </c>
      <c r="F98" s="264" t="s">
        <v>213</v>
      </c>
      <c r="G98" s="262"/>
      <c r="H98" s="265">
        <v>28</v>
      </c>
      <c r="I98" s="266"/>
      <c r="J98" s="262"/>
      <c r="K98" s="262"/>
      <c r="L98" s="267"/>
      <c r="M98" s="268"/>
      <c r="N98" s="269"/>
      <c r="O98" s="269"/>
      <c r="P98" s="269"/>
      <c r="Q98" s="269"/>
      <c r="R98" s="269"/>
      <c r="S98" s="269"/>
      <c r="T98" s="270"/>
      <c r="AT98" s="271" t="s">
        <v>153</v>
      </c>
      <c r="AU98" s="271" t="s">
        <v>82</v>
      </c>
      <c r="AV98" s="13" t="s">
        <v>156</v>
      </c>
      <c r="AW98" s="13" t="s">
        <v>38</v>
      </c>
      <c r="AX98" s="13" t="s">
        <v>24</v>
      </c>
      <c r="AY98" s="271" t="s">
        <v>142</v>
      </c>
    </row>
    <row r="99" s="1" customFormat="1" ht="16.5" customHeight="1">
      <c r="B99" s="46"/>
      <c r="C99" s="235" t="s">
        <v>177</v>
      </c>
      <c r="D99" s="235" t="s">
        <v>144</v>
      </c>
      <c r="E99" s="236" t="s">
        <v>178</v>
      </c>
      <c r="F99" s="237" t="s">
        <v>179</v>
      </c>
      <c r="G99" s="238" t="s">
        <v>171</v>
      </c>
      <c r="H99" s="239">
        <v>28</v>
      </c>
      <c r="I99" s="240"/>
      <c r="J99" s="241">
        <f>ROUND(I99*H99,2)</f>
        <v>0</v>
      </c>
      <c r="K99" s="237" t="s">
        <v>148</v>
      </c>
      <c r="L99" s="72"/>
      <c r="M99" s="242" t="s">
        <v>22</v>
      </c>
      <c r="N99" s="243" t="s">
        <v>45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149</v>
      </c>
      <c r="AT99" s="24" t="s">
        <v>144</v>
      </c>
      <c r="AU99" s="24" t="s">
        <v>82</v>
      </c>
      <c r="AY99" s="24" t="s">
        <v>142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24</v>
      </c>
      <c r="BK99" s="246">
        <f>ROUND(I99*H99,2)</f>
        <v>0</v>
      </c>
      <c r="BL99" s="24" t="s">
        <v>149</v>
      </c>
      <c r="BM99" s="24" t="s">
        <v>218</v>
      </c>
    </row>
    <row r="100" s="1" customFormat="1">
      <c r="B100" s="46"/>
      <c r="C100" s="74"/>
      <c r="D100" s="247" t="s">
        <v>151</v>
      </c>
      <c r="E100" s="74"/>
      <c r="F100" s="248" t="s">
        <v>181</v>
      </c>
      <c r="G100" s="74"/>
      <c r="H100" s="74"/>
      <c r="I100" s="203"/>
      <c r="J100" s="74"/>
      <c r="K100" s="74"/>
      <c r="L100" s="72"/>
      <c r="M100" s="249"/>
      <c r="N100" s="47"/>
      <c r="O100" s="47"/>
      <c r="P100" s="47"/>
      <c r="Q100" s="47"/>
      <c r="R100" s="47"/>
      <c r="S100" s="47"/>
      <c r="T100" s="95"/>
      <c r="AT100" s="24" t="s">
        <v>151</v>
      </c>
      <c r="AU100" s="24" t="s">
        <v>82</v>
      </c>
    </row>
    <row r="101" s="1" customFormat="1" ht="25.5" customHeight="1">
      <c r="B101" s="46"/>
      <c r="C101" s="235" t="s">
        <v>182</v>
      </c>
      <c r="D101" s="235" t="s">
        <v>144</v>
      </c>
      <c r="E101" s="236" t="s">
        <v>183</v>
      </c>
      <c r="F101" s="237" t="s">
        <v>184</v>
      </c>
      <c r="G101" s="238" t="s">
        <v>171</v>
      </c>
      <c r="H101" s="239">
        <v>420</v>
      </c>
      <c r="I101" s="240"/>
      <c r="J101" s="241">
        <f>ROUND(I101*H101,2)</f>
        <v>0</v>
      </c>
      <c r="K101" s="237" t="s">
        <v>148</v>
      </c>
      <c r="L101" s="72"/>
      <c r="M101" s="242" t="s">
        <v>22</v>
      </c>
      <c r="N101" s="243" t="s">
        <v>45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149</v>
      </c>
      <c r="AT101" s="24" t="s">
        <v>144</v>
      </c>
      <c r="AU101" s="24" t="s">
        <v>82</v>
      </c>
      <c r="AY101" s="24" t="s">
        <v>142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24</v>
      </c>
      <c r="BK101" s="246">
        <f>ROUND(I101*H101,2)</f>
        <v>0</v>
      </c>
      <c r="BL101" s="24" t="s">
        <v>149</v>
      </c>
      <c r="BM101" s="24" t="s">
        <v>219</v>
      </c>
    </row>
    <row r="102" s="1" customFormat="1">
      <c r="B102" s="46"/>
      <c r="C102" s="74"/>
      <c r="D102" s="247" t="s">
        <v>151</v>
      </c>
      <c r="E102" s="74"/>
      <c r="F102" s="248" t="s">
        <v>186</v>
      </c>
      <c r="G102" s="74"/>
      <c r="H102" s="74"/>
      <c r="I102" s="203"/>
      <c r="J102" s="74"/>
      <c r="K102" s="74"/>
      <c r="L102" s="72"/>
      <c r="M102" s="249"/>
      <c r="N102" s="47"/>
      <c r="O102" s="47"/>
      <c r="P102" s="47"/>
      <c r="Q102" s="47"/>
      <c r="R102" s="47"/>
      <c r="S102" s="47"/>
      <c r="T102" s="95"/>
      <c r="AT102" s="24" t="s">
        <v>151</v>
      </c>
      <c r="AU102" s="24" t="s">
        <v>82</v>
      </c>
    </row>
    <row r="103" s="12" customFormat="1">
      <c r="B103" s="250"/>
      <c r="C103" s="251"/>
      <c r="D103" s="247" t="s">
        <v>153</v>
      </c>
      <c r="E103" s="252" t="s">
        <v>22</v>
      </c>
      <c r="F103" s="253" t="s">
        <v>220</v>
      </c>
      <c r="G103" s="251"/>
      <c r="H103" s="254">
        <v>420</v>
      </c>
      <c r="I103" s="255"/>
      <c r="J103" s="251"/>
      <c r="K103" s="251"/>
      <c r="L103" s="256"/>
      <c r="M103" s="257"/>
      <c r="N103" s="258"/>
      <c r="O103" s="258"/>
      <c r="P103" s="258"/>
      <c r="Q103" s="258"/>
      <c r="R103" s="258"/>
      <c r="S103" s="258"/>
      <c r="T103" s="259"/>
      <c r="AT103" s="260" t="s">
        <v>153</v>
      </c>
      <c r="AU103" s="260" t="s">
        <v>82</v>
      </c>
      <c r="AV103" s="12" t="s">
        <v>82</v>
      </c>
      <c r="AW103" s="12" t="s">
        <v>38</v>
      </c>
      <c r="AX103" s="12" t="s">
        <v>74</v>
      </c>
      <c r="AY103" s="260" t="s">
        <v>142</v>
      </c>
    </row>
    <row r="104" s="14" customFormat="1">
      <c r="B104" s="272"/>
      <c r="C104" s="273"/>
      <c r="D104" s="247" t="s">
        <v>153</v>
      </c>
      <c r="E104" s="274" t="s">
        <v>22</v>
      </c>
      <c r="F104" s="275" t="s">
        <v>159</v>
      </c>
      <c r="G104" s="273"/>
      <c r="H104" s="276">
        <v>420</v>
      </c>
      <c r="I104" s="277"/>
      <c r="J104" s="273"/>
      <c r="K104" s="273"/>
      <c r="L104" s="278"/>
      <c r="M104" s="279"/>
      <c r="N104" s="280"/>
      <c r="O104" s="280"/>
      <c r="P104" s="280"/>
      <c r="Q104" s="280"/>
      <c r="R104" s="280"/>
      <c r="S104" s="280"/>
      <c r="T104" s="281"/>
      <c r="AT104" s="282" t="s">
        <v>153</v>
      </c>
      <c r="AU104" s="282" t="s">
        <v>82</v>
      </c>
      <c r="AV104" s="14" t="s">
        <v>149</v>
      </c>
      <c r="AW104" s="14" t="s">
        <v>38</v>
      </c>
      <c r="AX104" s="14" t="s">
        <v>24</v>
      </c>
      <c r="AY104" s="282" t="s">
        <v>142</v>
      </c>
    </row>
    <row r="105" s="1" customFormat="1" ht="16.5" customHeight="1">
      <c r="B105" s="46"/>
      <c r="C105" s="235" t="s">
        <v>188</v>
      </c>
      <c r="D105" s="235" t="s">
        <v>144</v>
      </c>
      <c r="E105" s="236" t="s">
        <v>189</v>
      </c>
      <c r="F105" s="237" t="s">
        <v>190</v>
      </c>
      <c r="G105" s="238" t="s">
        <v>171</v>
      </c>
      <c r="H105" s="239">
        <v>28</v>
      </c>
      <c r="I105" s="240"/>
      <c r="J105" s="241">
        <f>ROUND(I105*H105,2)</f>
        <v>0</v>
      </c>
      <c r="K105" s="237" t="s">
        <v>148</v>
      </c>
      <c r="L105" s="72"/>
      <c r="M105" s="242" t="s">
        <v>22</v>
      </c>
      <c r="N105" s="243" t="s">
        <v>45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149</v>
      </c>
      <c r="AT105" s="24" t="s">
        <v>144</v>
      </c>
      <c r="AU105" s="24" t="s">
        <v>82</v>
      </c>
      <c r="AY105" s="24" t="s">
        <v>142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24</v>
      </c>
      <c r="BK105" s="246">
        <f>ROUND(I105*H105,2)</f>
        <v>0</v>
      </c>
      <c r="BL105" s="24" t="s">
        <v>149</v>
      </c>
      <c r="BM105" s="24" t="s">
        <v>221</v>
      </c>
    </row>
    <row r="106" s="1" customFormat="1">
      <c r="B106" s="46"/>
      <c r="C106" s="74"/>
      <c r="D106" s="247" t="s">
        <v>151</v>
      </c>
      <c r="E106" s="74"/>
      <c r="F106" s="248" t="s">
        <v>192</v>
      </c>
      <c r="G106" s="74"/>
      <c r="H106" s="74"/>
      <c r="I106" s="203"/>
      <c r="J106" s="74"/>
      <c r="K106" s="74"/>
      <c r="L106" s="72"/>
      <c r="M106" s="249"/>
      <c r="N106" s="47"/>
      <c r="O106" s="47"/>
      <c r="P106" s="47"/>
      <c r="Q106" s="47"/>
      <c r="R106" s="47"/>
      <c r="S106" s="47"/>
      <c r="T106" s="95"/>
      <c r="AT106" s="24" t="s">
        <v>151</v>
      </c>
      <c r="AU106" s="24" t="s">
        <v>82</v>
      </c>
    </row>
    <row r="107" s="1" customFormat="1" ht="16.5" customHeight="1">
      <c r="B107" s="46"/>
      <c r="C107" s="235" t="s">
        <v>193</v>
      </c>
      <c r="D107" s="235" t="s">
        <v>144</v>
      </c>
      <c r="E107" s="236" t="s">
        <v>194</v>
      </c>
      <c r="F107" s="237" t="s">
        <v>195</v>
      </c>
      <c r="G107" s="238" t="s">
        <v>196</v>
      </c>
      <c r="H107" s="239">
        <v>50.399999999999999</v>
      </c>
      <c r="I107" s="240"/>
      <c r="J107" s="241">
        <f>ROUND(I107*H107,2)</f>
        <v>0</v>
      </c>
      <c r="K107" s="237" t="s">
        <v>148</v>
      </c>
      <c r="L107" s="72"/>
      <c r="M107" s="242" t="s">
        <v>22</v>
      </c>
      <c r="N107" s="243" t="s">
        <v>45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149</v>
      </c>
      <c r="AT107" s="24" t="s">
        <v>144</v>
      </c>
      <c r="AU107" s="24" t="s">
        <v>82</v>
      </c>
      <c r="AY107" s="24" t="s">
        <v>142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24</v>
      </c>
      <c r="BK107" s="246">
        <f>ROUND(I107*H107,2)</f>
        <v>0</v>
      </c>
      <c r="BL107" s="24" t="s">
        <v>149</v>
      </c>
      <c r="BM107" s="24" t="s">
        <v>222</v>
      </c>
    </row>
    <row r="108" s="1" customFormat="1">
      <c r="B108" s="46"/>
      <c r="C108" s="74"/>
      <c r="D108" s="247" t="s">
        <v>151</v>
      </c>
      <c r="E108" s="74"/>
      <c r="F108" s="248" t="s">
        <v>198</v>
      </c>
      <c r="G108" s="74"/>
      <c r="H108" s="74"/>
      <c r="I108" s="203"/>
      <c r="J108" s="74"/>
      <c r="K108" s="74"/>
      <c r="L108" s="72"/>
      <c r="M108" s="249"/>
      <c r="N108" s="47"/>
      <c r="O108" s="47"/>
      <c r="P108" s="47"/>
      <c r="Q108" s="47"/>
      <c r="R108" s="47"/>
      <c r="S108" s="47"/>
      <c r="T108" s="95"/>
      <c r="AT108" s="24" t="s">
        <v>151</v>
      </c>
      <c r="AU108" s="24" t="s">
        <v>82</v>
      </c>
    </row>
    <row r="109" s="12" customFormat="1">
      <c r="B109" s="250"/>
      <c r="C109" s="251"/>
      <c r="D109" s="247" t="s">
        <v>153</v>
      </c>
      <c r="E109" s="252" t="s">
        <v>22</v>
      </c>
      <c r="F109" s="253" t="s">
        <v>223</v>
      </c>
      <c r="G109" s="251"/>
      <c r="H109" s="254">
        <v>50.399999999999999</v>
      </c>
      <c r="I109" s="255"/>
      <c r="J109" s="251"/>
      <c r="K109" s="251"/>
      <c r="L109" s="256"/>
      <c r="M109" s="257"/>
      <c r="N109" s="258"/>
      <c r="O109" s="258"/>
      <c r="P109" s="258"/>
      <c r="Q109" s="258"/>
      <c r="R109" s="258"/>
      <c r="S109" s="258"/>
      <c r="T109" s="259"/>
      <c r="AT109" s="260" t="s">
        <v>153</v>
      </c>
      <c r="AU109" s="260" t="s">
        <v>82</v>
      </c>
      <c r="AV109" s="12" t="s">
        <v>82</v>
      </c>
      <c r="AW109" s="12" t="s">
        <v>38</v>
      </c>
      <c r="AX109" s="12" t="s">
        <v>74</v>
      </c>
      <c r="AY109" s="260" t="s">
        <v>142</v>
      </c>
    </row>
    <row r="110" s="14" customFormat="1">
      <c r="B110" s="272"/>
      <c r="C110" s="273"/>
      <c r="D110" s="247" t="s">
        <v>153</v>
      </c>
      <c r="E110" s="274" t="s">
        <v>22</v>
      </c>
      <c r="F110" s="275" t="s">
        <v>159</v>
      </c>
      <c r="G110" s="273"/>
      <c r="H110" s="276">
        <v>50.399999999999999</v>
      </c>
      <c r="I110" s="277"/>
      <c r="J110" s="273"/>
      <c r="K110" s="273"/>
      <c r="L110" s="278"/>
      <c r="M110" s="279"/>
      <c r="N110" s="280"/>
      <c r="O110" s="280"/>
      <c r="P110" s="280"/>
      <c r="Q110" s="280"/>
      <c r="R110" s="280"/>
      <c r="S110" s="280"/>
      <c r="T110" s="281"/>
      <c r="AT110" s="282" t="s">
        <v>153</v>
      </c>
      <c r="AU110" s="282" t="s">
        <v>82</v>
      </c>
      <c r="AV110" s="14" t="s">
        <v>149</v>
      </c>
      <c r="AW110" s="14" t="s">
        <v>38</v>
      </c>
      <c r="AX110" s="14" t="s">
        <v>24</v>
      </c>
      <c r="AY110" s="282" t="s">
        <v>142</v>
      </c>
    </row>
    <row r="111" s="1" customFormat="1" ht="16.5" customHeight="1">
      <c r="B111" s="46"/>
      <c r="C111" s="235" t="s">
        <v>200</v>
      </c>
      <c r="D111" s="235" t="s">
        <v>144</v>
      </c>
      <c r="E111" s="236" t="s">
        <v>201</v>
      </c>
      <c r="F111" s="237" t="s">
        <v>224</v>
      </c>
      <c r="G111" s="238" t="s">
        <v>203</v>
      </c>
      <c r="H111" s="239">
        <v>1</v>
      </c>
      <c r="I111" s="240"/>
      <c r="J111" s="241">
        <f>ROUND(I111*H111,2)</f>
        <v>0</v>
      </c>
      <c r="K111" s="237" t="s">
        <v>22</v>
      </c>
      <c r="L111" s="72"/>
      <c r="M111" s="242" t="s">
        <v>22</v>
      </c>
      <c r="N111" s="243" t="s">
        <v>45</v>
      </c>
      <c r="O111" s="47"/>
      <c r="P111" s="244">
        <f>O111*H111</f>
        <v>0</v>
      </c>
      <c r="Q111" s="244">
        <v>0</v>
      </c>
      <c r="R111" s="244">
        <f>Q111*H111</f>
        <v>0</v>
      </c>
      <c r="S111" s="244">
        <v>0</v>
      </c>
      <c r="T111" s="245">
        <f>S111*H111</f>
        <v>0</v>
      </c>
      <c r="AR111" s="24" t="s">
        <v>149</v>
      </c>
      <c r="AT111" s="24" t="s">
        <v>144</v>
      </c>
      <c r="AU111" s="24" t="s">
        <v>82</v>
      </c>
      <c r="AY111" s="24" t="s">
        <v>142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24</v>
      </c>
      <c r="BK111" s="246">
        <f>ROUND(I111*H111,2)</f>
        <v>0</v>
      </c>
      <c r="BL111" s="24" t="s">
        <v>149</v>
      </c>
      <c r="BM111" s="24" t="s">
        <v>225</v>
      </c>
    </row>
    <row r="112" s="1" customFormat="1">
      <c r="B112" s="46"/>
      <c r="C112" s="74"/>
      <c r="D112" s="247" t="s">
        <v>151</v>
      </c>
      <c r="E112" s="74"/>
      <c r="F112" s="248" t="s">
        <v>226</v>
      </c>
      <c r="G112" s="74"/>
      <c r="H112" s="74"/>
      <c r="I112" s="203"/>
      <c r="J112" s="74"/>
      <c r="K112" s="74"/>
      <c r="L112" s="72"/>
      <c r="M112" s="249"/>
      <c r="N112" s="47"/>
      <c r="O112" s="47"/>
      <c r="P112" s="47"/>
      <c r="Q112" s="47"/>
      <c r="R112" s="47"/>
      <c r="S112" s="47"/>
      <c r="T112" s="95"/>
      <c r="AT112" s="24" t="s">
        <v>151</v>
      </c>
      <c r="AU112" s="24" t="s">
        <v>82</v>
      </c>
    </row>
    <row r="113" s="1" customFormat="1" ht="16.5" customHeight="1">
      <c r="B113" s="46"/>
      <c r="C113" s="235" t="s">
        <v>29</v>
      </c>
      <c r="D113" s="235" t="s">
        <v>144</v>
      </c>
      <c r="E113" s="236" t="s">
        <v>206</v>
      </c>
      <c r="F113" s="237" t="s">
        <v>207</v>
      </c>
      <c r="G113" s="238" t="s">
        <v>203</v>
      </c>
      <c r="H113" s="239">
        <v>1</v>
      </c>
      <c r="I113" s="240"/>
      <c r="J113" s="241">
        <f>ROUND(I113*H113,2)</f>
        <v>0</v>
      </c>
      <c r="K113" s="237" t="s">
        <v>22</v>
      </c>
      <c r="L113" s="72"/>
      <c r="M113" s="242" t="s">
        <v>22</v>
      </c>
      <c r="N113" s="243" t="s">
        <v>45</v>
      </c>
      <c r="O113" s="47"/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4" t="s">
        <v>149</v>
      </c>
      <c r="AT113" s="24" t="s">
        <v>144</v>
      </c>
      <c r="AU113" s="24" t="s">
        <v>82</v>
      </c>
      <c r="AY113" s="24" t="s">
        <v>142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24</v>
      </c>
      <c r="BK113" s="246">
        <f>ROUND(I113*H113,2)</f>
        <v>0</v>
      </c>
      <c r="BL113" s="24" t="s">
        <v>149</v>
      </c>
      <c r="BM113" s="24" t="s">
        <v>227</v>
      </c>
    </row>
    <row r="114" s="1" customFormat="1">
      <c r="B114" s="46"/>
      <c r="C114" s="74"/>
      <c r="D114" s="247" t="s">
        <v>151</v>
      </c>
      <c r="E114" s="74"/>
      <c r="F114" s="248" t="s">
        <v>209</v>
      </c>
      <c r="G114" s="74"/>
      <c r="H114" s="74"/>
      <c r="I114" s="203"/>
      <c r="J114" s="74"/>
      <c r="K114" s="74"/>
      <c r="L114" s="72"/>
      <c r="M114" s="283"/>
      <c r="N114" s="284"/>
      <c r="O114" s="284"/>
      <c r="P114" s="284"/>
      <c r="Q114" s="284"/>
      <c r="R114" s="284"/>
      <c r="S114" s="284"/>
      <c r="T114" s="285"/>
      <c r="AT114" s="24" t="s">
        <v>151</v>
      </c>
      <c r="AU114" s="24" t="s">
        <v>82</v>
      </c>
    </row>
    <row r="115" s="1" customFormat="1" ht="6.96" customHeight="1">
      <c r="B115" s="67"/>
      <c r="C115" s="68"/>
      <c r="D115" s="68"/>
      <c r="E115" s="68"/>
      <c r="F115" s="68"/>
      <c r="G115" s="68"/>
      <c r="H115" s="68"/>
      <c r="I115" s="178"/>
      <c r="J115" s="68"/>
      <c r="K115" s="68"/>
      <c r="L115" s="72"/>
    </row>
  </sheetData>
  <sheetProtection sheet="1" autoFilter="0" formatColumns="0" formatRows="0" objects="1" scenarios="1" spinCount="100000" saltValue="KGVOG4xVTAr3+klL+HV62y1bawkNXuglRFBzDo8qoRSQfBgLeDAb9IULLZHfUe0lQrOcVvqzcMmogstca+E9uA==" hashValue="gwBoR+43txxSPX852SdPfsTz9/oSuICNxVEoZcNjEUXfXxD/mDsc6rVSyWFmbNGhd+JuGrQmgEU2ijNIGmgnRg==" algorithmName="SHA-512" password="CC35"/>
  <autoFilter ref="C83:K11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109</v>
      </c>
      <c r="G1" s="151" t="s">
        <v>110</v>
      </c>
      <c r="H1" s="151"/>
      <c r="I1" s="152"/>
      <c r="J1" s="151" t="s">
        <v>111</v>
      </c>
      <c r="K1" s="150" t="s">
        <v>112</v>
      </c>
      <c r="L1" s="151" t="s">
        <v>113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93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82</v>
      </c>
    </row>
    <row r="4" ht="36.96" customHeight="1">
      <c r="B4" s="28"/>
      <c r="C4" s="29"/>
      <c r="D4" s="30" t="s">
        <v>114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Kyjovka Bohuslavice - oprava koryta (55,710 - 56,670)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115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116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117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228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21</v>
      </c>
      <c r="E13" s="47"/>
      <c r="F13" s="35" t="s">
        <v>22</v>
      </c>
      <c r="G13" s="47"/>
      <c r="H13" s="47"/>
      <c r="I13" s="158" t="s">
        <v>23</v>
      </c>
      <c r="J13" s="35" t="s">
        <v>22</v>
      </c>
      <c r="K13" s="51"/>
    </row>
    <row r="14" s="1" customFormat="1" ht="14.4" customHeight="1">
      <c r="B14" s="46"/>
      <c r="C14" s="47"/>
      <c r="D14" s="40" t="s">
        <v>25</v>
      </c>
      <c r="E14" s="47"/>
      <c r="F14" s="35" t="s">
        <v>26</v>
      </c>
      <c r="G14" s="47"/>
      <c r="H14" s="47"/>
      <c r="I14" s="158" t="s">
        <v>27</v>
      </c>
      <c r="J14" s="159" t="str">
        <f>'Rekapitulace stavby'!AN8</f>
        <v>27. 9. 2018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31</v>
      </c>
      <c r="E16" s="47"/>
      <c r="F16" s="47"/>
      <c r="G16" s="47"/>
      <c r="H16" s="47"/>
      <c r="I16" s="158" t="s">
        <v>32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58" t="s">
        <v>34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35</v>
      </c>
      <c r="E19" s="47"/>
      <c r="F19" s="47"/>
      <c r="G19" s="47"/>
      <c r="H19" s="47"/>
      <c r="I19" s="158" t="s">
        <v>32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34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37</v>
      </c>
      <c r="E22" s="47"/>
      <c r="F22" s="47"/>
      <c r="G22" s="47"/>
      <c r="H22" s="47"/>
      <c r="I22" s="158" t="s">
        <v>32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34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39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22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40</v>
      </c>
      <c r="E29" s="47"/>
      <c r="F29" s="47"/>
      <c r="G29" s="47"/>
      <c r="H29" s="47"/>
      <c r="I29" s="156"/>
      <c r="J29" s="167">
        <f>ROUND(J84,0)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42</v>
      </c>
      <c r="G31" s="47"/>
      <c r="H31" s="47"/>
      <c r="I31" s="168" t="s">
        <v>41</v>
      </c>
      <c r="J31" s="52" t="s">
        <v>43</v>
      </c>
      <c r="K31" s="51"/>
    </row>
    <row r="32" s="1" customFormat="1" ht="14.4" customHeight="1">
      <c r="B32" s="46"/>
      <c r="C32" s="47"/>
      <c r="D32" s="55" t="s">
        <v>44</v>
      </c>
      <c r="E32" s="55" t="s">
        <v>45</v>
      </c>
      <c r="F32" s="169">
        <f>ROUND(SUM(BE84:BE120), 0)</f>
        <v>0</v>
      </c>
      <c r="G32" s="47"/>
      <c r="H32" s="47"/>
      <c r="I32" s="170">
        <v>0.20999999999999999</v>
      </c>
      <c r="J32" s="169">
        <f>ROUND(ROUND((SUM(BE84:BE120)), 0)*I32, 2)</f>
        <v>0</v>
      </c>
      <c r="K32" s="51"/>
    </row>
    <row r="33" s="1" customFormat="1" ht="14.4" customHeight="1">
      <c r="B33" s="46"/>
      <c r="C33" s="47"/>
      <c r="D33" s="47"/>
      <c r="E33" s="55" t="s">
        <v>46</v>
      </c>
      <c r="F33" s="169">
        <f>ROUND(SUM(BF84:BF120), 0)</f>
        <v>0</v>
      </c>
      <c r="G33" s="47"/>
      <c r="H33" s="47"/>
      <c r="I33" s="170">
        <v>0.14999999999999999</v>
      </c>
      <c r="J33" s="169">
        <f>ROUND(ROUND((SUM(BF84:BF120)), 0)*I33, 2)</f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69">
        <f>ROUND(SUM(BG84:BG120), 0)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48</v>
      </c>
      <c r="F35" s="169">
        <f>ROUND(SUM(BH84:BH120), 0)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49</v>
      </c>
      <c r="F36" s="169">
        <f>ROUND(SUM(BI84:BI120), 0)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50</v>
      </c>
      <c r="E38" s="98"/>
      <c r="F38" s="98"/>
      <c r="G38" s="173" t="s">
        <v>51</v>
      </c>
      <c r="H38" s="174" t="s">
        <v>52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119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Kyjovka Bohuslavice - oprava koryta (55,710 - 56,670)</v>
      </c>
      <c r="F47" s="40"/>
      <c r="G47" s="40"/>
      <c r="H47" s="40"/>
      <c r="I47" s="156"/>
      <c r="J47" s="47"/>
      <c r="K47" s="51"/>
    </row>
    <row r="48">
      <c r="B48" s="28"/>
      <c r="C48" s="40" t="s">
        <v>115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116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117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 - 01.3 - SO - 01.3 - ÚSEK Č.3 KM 56,355 - 56,670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25</v>
      </c>
      <c r="D53" s="47"/>
      <c r="E53" s="47"/>
      <c r="F53" s="35" t="str">
        <f>F14</f>
        <v>Bohuslavice</v>
      </c>
      <c r="G53" s="47"/>
      <c r="H53" s="47"/>
      <c r="I53" s="158" t="s">
        <v>27</v>
      </c>
      <c r="J53" s="159" t="str">
        <f>IF(J14="","",J14)</f>
        <v>27. 9. 2018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31</v>
      </c>
      <c r="D55" s="47"/>
      <c r="E55" s="47"/>
      <c r="F55" s="35" t="str">
        <f>E17</f>
        <v xml:space="preserve"> </v>
      </c>
      <c r="G55" s="47"/>
      <c r="H55" s="47"/>
      <c r="I55" s="158" t="s">
        <v>37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35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120</v>
      </c>
      <c r="D58" s="171"/>
      <c r="E58" s="171"/>
      <c r="F58" s="171"/>
      <c r="G58" s="171"/>
      <c r="H58" s="171"/>
      <c r="I58" s="185"/>
      <c r="J58" s="186" t="s">
        <v>121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122</v>
      </c>
      <c r="D60" s="47"/>
      <c r="E60" s="47"/>
      <c r="F60" s="47"/>
      <c r="G60" s="47"/>
      <c r="H60" s="47"/>
      <c r="I60" s="156"/>
      <c r="J60" s="167">
        <f>J84</f>
        <v>0</v>
      </c>
      <c r="K60" s="51"/>
      <c r="AU60" s="24" t="s">
        <v>123</v>
      </c>
    </row>
    <row r="61" s="8" customFormat="1" ht="24.96" customHeight="1">
      <c r="B61" s="189"/>
      <c r="C61" s="190"/>
      <c r="D61" s="191" t="s">
        <v>124</v>
      </c>
      <c r="E61" s="192"/>
      <c r="F61" s="192"/>
      <c r="G61" s="192"/>
      <c r="H61" s="192"/>
      <c r="I61" s="193"/>
      <c r="J61" s="194">
        <f>J85</f>
        <v>0</v>
      </c>
      <c r="K61" s="195"/>
    </row>
    <row r="62" s="9" customFormat="1" ht="19.92" customHeight="1">
      <c r="B62" s="196"/>
      <c r="C62" s="197"/>
      <c r="D62" s="198" t="s">
        <v>125</v>
      </c>
      <c r="E62" s="199"/>
      <c r="F62" s="199"/>
      <c r="G62" s="199"/>
      <c r="H62" s="199"/>
      <c r="I62" s="200"/>
      <c r="J62" s="201">
        <f>J86</f>
        <v>0</v>
      </c>
      <c r="K62" s="202"/>
    </row>
    <row r="63" s="1" customFormat="1" ht="21.84" customHeight="1">
      <c r="B63" s="46"/>
      <c r="C63" s="47"/>
      <c r="D63" s="47"/>
      <c r="E63" s="47"/>
      <c r="F63" s="47"/>
      <c r="G63" s="47"/>
      <c r="H63" s="47"/>
      <c r="I63" s="156"/>
      <c r="J63" s="47"/>
      <c r="K63" s="51"/>
    </row>
    <row r="64" s="1" customFormat="1" ht="6.96" customHeight="1">
      <c r="B64" s="67"/>
      <c r="C64" s="68"/>
      <c r="D64" s="68"/>
      <c r="E64" s="68"/>
      <c r="F64" s="68"/>
      <c r="G64" s="68"/>
      <c r="H64" s="68"/>
      <c r="I64" s="178"/>
      <c r="J64" s="68"/>
      <c r="K64" s="69"/>
    </row>
    <row r="68" s="1" customFormat="1" ht="6.96" customHeight="1">
      <c r="B68" s="70"/>
      <c r="C68" s="71"/>
      <c r="D68" s="71"/>
      <c r="E68" s="71"/>
      <c r="F68" s="71"/>
      <c r="G68" s="71"/>
      <c r="H68" s="71"/>
      <c r="I68" s="181"/>
      <c r="J68" s="71"/>
      <c r="K68" s="71"/>
      <c r="L68" s="72"/>
    </row>
    <row r="69" s="1" customFormat="1" ht="36.96" customHeight="1">
      <c r="B69" s="46"/>
      <c r="C69" s="73" t="s">
        <v>126</v>
      </c>
      <c r="D69" s="74"/>
      <c r="E69" s="74"/>
      <c r="F69" s="74"/>
      <c r="G69" s="74"/>
      <c r="H69" s="74"/>
      <c r="I69" s="203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203"/>
      <c r="J70" s="74"/>
      <c r="K70" s="74"/>
      <c r="L70" s="72"/>
    </row>
    <row r="71" s="1" customFormat="1" ht="14.4" customHeight="1">
      <c r="B71" s="46"/>
      <c r="C71" s="76" t="s">
        <v>18</v>
      </c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16.5" customHeight="1">
      <c r="B72" s="46"/>
      <c r="C72" s="74"/>
      <c r="D72" s="74"/>
      <c r="E72" s="204" t="str">
        <f>E7</f>
        <v>Kyjovka Bohuslavice - oprava koryta (55,710 - 56,670)</v>
      </c>
      <c r="F72" s="76"/>
      <c r="G72" s="76"/>
      <c r="H72" s="76"/>
      <c r="I72" s="203"/>
      <c r="J72" s="74"/>
      <c r="K72" s="74"/>
      <c r="L72" s="72"/>
    </row>
    <row r="73">
      <c r="B73" s="28"/>
      <c r="C73" s="76" t="s">
        <v>115</v>
      </c>
      <c r="D73" s="205"/>
      <c r="E73" s="205"/>
      <c r="F73" s="205"/>
      <c r="G73" s="205"/>
      <c r="H73" s="205"/>
      <c r="I73" s="148"/>
      <c r="J73" s="205"/>
      <c r="K73" s="205"/>
      <c r="L73" s="206"/>
    </row>
    <row r="74" s="1" customFormat="1" ht="16.5" customHeight="1">
      <c r="B74" s="46"/>
      <c r="C74" s="74"/>
      <c r="D74" s="74"/>
      <c r="E74" s="204" t="s">
        <v>116</v>
      </c>
      <c r="F74" s="74"/>
      <c r="G74" s="74"/>
      <c r="H74" s="74"/>
      <c r="I74" s="203"/>
      <c r="J74" s="74"/>
      <c r="K74" s="74"/>
      <c r="L74" s="72"/>
    </row>
    <row r="75" s="1" customFormat="1" ht="14.4" customHeight="1">
      <c r="B75" s="46"/>
      <c r="C75" s="76" t="s">
        <v>117</v>
      </c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17.25" customHeight="1">
      <c r="B76" s="46"/>
      <c r="C76" s="74"/>
      <c r="D76" s="74"/>
      <c r="E76" s="82" t="str">
        <f>E11</f>
        <v>SO - 01.3 - SO - 01.3 - ÚSEK Č.3 KM 56,355 - 56,670</v>
      </c>
      <c r="F76" s="74"/>
      <c r="G76" s="74"/>
      <c r="H76" s="74"/>
      <c r="I76" s="203"/>
      <c r="J76" s="74"/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8" customHeight="1">
      <c r="B78" s="46"/>
      <c r="C78" s="76" t="s">
        <v>25</v>
      </c>
      <c r="D78" s="74"/>
      <c r="E78" s="74"/>
      <c r="F78" s="207" t="str">
        <f>F14</f>
        <v>Bohuslavice</v>
      </c>
      <c r="G78" s="74"/>
      <c r="H78" s="74"/>
      <c r="I78" s="208" t="s">
        <v>27</v>
      </c>
      <c r="J78" s="85" t="str">
        <f>IF(J14="","",J14)</f>
        <v>27. 9. 2018</v>
      </c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>
      <c r="B80" s="46"/>
      <c r="C80" s="76" t="s">
        <v>31</v>
      </c>
      <c r="D80" s="74"/>
      <c r="E80" s="74"/>
      <c r="F80" s="207" t="str">
        <f>E17</f>
        <v xml:space="preserve"> </v>
      </c>
      <c r="G80" s="74"/>
      <c r="H80" s="74"/>
      <c r="I80" s="208" t="s">
        <v>37</v>
      </c>
      <c r="J80" s="207" t="str">
        <f>E23</f>
        <v xml:space="preserve"> </v>
      </c>
      <c r="K80" s="74"/>
      <c r="L80" s="72"/>
    </row>
    <row r="81" s="1" customFormat="1" ht="14.4" customHeight="1">
      <c r="B81" s="46"/>
      <c r="C81" s="76" t="s">
        <v>35</v>
      </c>
      <c r="D81" s="74"/>
      <c r="E81" s="74"/>
      <c r="F81" s="207" t="str">
        <f>IF(E20="","",E20)</f>
        <v/>
      </c>
      <c r="G81" s="74"/>
      <c r="H81" s="74"/>
      <c r="I81" s="203"/>
      <c r="J81" s="74"/>
      <c r="K81" s="74"/>
      <c r="L81" s="72"/>
    </row>
    <row r="82" s="1" customFormat="1" ht="10.32" customHeight="1">
      <c r="B82" s="46"/>
      <c r="C82" s="74"/>
      <c r="D82" s="74"/>
      <c r="E82" s="74"/>
      <c r="F82" s="74"/>
      <c r="G82" s="74"/>
      <c r="H82" s="74"/>
      <c r="I82" s="203"/>
      <c r="J82" s="74"/>
      <c r="K82" s="74"/>
      <c r="L82" s="72"/>
    </row>
    <row r="83" s="10" customFormat="1" ht="29.28" customHeight="1">
      <c r="B83" s="209"/>
      <c r="C83" s="210" t="s">
        <v>127</v>
      </c>
      <c r="D83" s="211" t="s">
        <v>59</v>
      </c>
      <c r="E83" s="211" t="s">
        <v>55</v>
      </c>
      <c r="F83" s="211" t="s">
        <v>128</v>
      </c>
      <c r="G83" s="211" t="s">
        <v>129</v>
      </c>
      <c r="H83" s="211" t="s">
        <v>130</v>
      </c>
      <c r="I83" s="212" t="s">
        <v>131</v>
      </c>
      <c r="J83" s="211" t="s">
        <v>121</v>
      </c>
      <c r="K83" s="213" t="s">
        <v>132</v>
      </c>
      <c r="L83" s="214"/>
      <c r="M83" s="102" t="s">
        <v>133</v>
      </c>
      <c r="N83" s="103" t="s">
        <v>44</v>
      </c>
      <c r="O83" s="103" t="s">
        <v>134</v>
      </c>
      <c r="P83" s="103" t="s">
        <v>135</v>
      </c>
      <c r="Q83" s="103" t="s">
        <v>136</v>
      </c>
      <c r="R83" s="103" t="s">
        <v>137</v>
      </c>
      <c r="S83" s="103" t="s">
        <v>138</v>
      </c>
      <c r="T83" s="104" t="s">
        <v>139</v>
      </c>
    </row>
    <row r="84" s="1" customFormat="1" ht="29.28" customHeight="1">
      <c r="B84" s="46"/>
      <c r="C84" s="108" t="s">
        <v>122</v>
      </c>
      <c r="D84" s="74"/>
      <c r="E84" s="74"/>
      <c r="F84" s="74"/>
      <c r="G84" s="74"/>
      <c r="H84" s="74"/>
      <c r="I84" s="203"/>
      <c r="J84" s="215">
        <f>BK84</f>
        <v>0</v>
      </c>
      <c r="K84" s="74"/>
      <c r="L84" s="72"/>
      <c r="M84" s="105"/>
      <c r="N84" s="106"/>
      <c r="O84" s="106"/>
      <c r="P84" s="216">
        <f>P85</f>
        <v>0</v>
      </c>
      <c r="Q84" s="106"/>
      <c r="R84" s="216">
        <f>R85</f>
        <v>0</v>
      </c>
      <c r="S84" s="106"/>
      <c r="T84" s="217">
        <f>T85</f>
        <v>0</v>
      </c>
      <c r="AT84" s="24" t="s">
        <v>73</v>
      </c>
      <c r="AU84" s="24" t="s">
        <v>123</v>
      </c>
      <c r="BK84" s="218">
        <f>BK85</f>
        <v>0</v>
      </c>
    </row>
    <row r="85" s="11" customFormat="1" ht="37.44" customHeight="1">
      <c r="B85" s="219"/>
      <c r="C85" s="220"/>
      <c r="D85" s="221" t="s">
        <v>73</v>
      </c>
      <c r="E85" s="222" t="s">
        <v>140</v>
      </c>
      <c r="F85" s="222" t="s">
        <v>141</v>
      </c>
      <c r="G85" s="220"/>
      <c r="H85" s="220"/>
      <c r="I85" s="223"/>
      <c r="J85" s="224">
        <f>BK85</f>
        <v>0</v>
      </c>
      <c r="K85" s="220"/>
      <c r="L85" s="225"/>
      <c r="M85" s="226"/>
      <c r="N85" s="227"/>
      <c r="O85" s="227"/>
      <c r="P85" s="228">
        <f>P86</f>
        <v>0</v>
      </c>
      <c r="Q85" s="227"/>
      <c r="R85" s="228">
        <f>R86</f>
        <v>0</v>
      </c>
      <c r="S85" s="227"/>
      <c r="T85" s="229">
        <f>T86</f>
        <v>0</v>
      </c>
      <c r="AR85" s="230" t="s">
        <v>24</v>
      </c>
      <c r="AT85" s="231" t="s">
        <v>73</v>
      </c>
      <c r="AU85" s="231" t="s">
        <v>74</v>
      </c>
      <c r="AY85" s="230" t="s">
        <v>142</v>
      </c>
      <c r="BK85" s="232">
        <f>BK86</f>
        <v>0</v>
      </c>
    </row>
    <row r="86" s="11" customFormat="1" ht="19.92" customHeight="1">
      <c r="B86" s="219"/>
      <c r="C86" s="220"/>
      <c r="D86" s="221" t="s">
        <v>73</v>
      </c>
      <c r="E86" s="233" t="s">
        <v>24</v>
      </c>
      <c r="F86" s="233" t="s">
        <v>143</v>
      </c>
      <c r="G86" s="220"/>
      <c r="H86" s="220"/>
      <c r="I86" s="223"/>
      <c r="J86" s="234">
        <f>BK86</f>
        <v>0</v>
      </c>
      <c r="K86" s="220"/>
      <c r="L86" s="225"/>
      <c r="M86" s="226"/>
      <c r="N86" s="227"/>
      <c r="O86" s="227"/>
      <c r="P86" s="228">
        <f>SUM(P87:P120)</f>
        <v>0</v>
      </c>
      <c r="Q86" s="227"/>
      <c r="R86" s="228">
        <f>SUM(R87:R120)</f>
        <v>0</v>
      </c>
      <c r="S86" s="227"/>
      <c r="T86" s="229">
        <f>SUM(T87:T120)</f>
        <v>0</v>
      </c>
      <c r="AR86" s="230" t="s">
        <v>24</v>
      </c>
      <c r="AT86" s="231" t="s">
        <v>73</v>
      </c>
      <c r="AU86" s="231" t="s">
        <v>24</v>
      </c>
      <c r="AY86" s="230" t="s">
        <v>142</v>
      </c>
      <c r="BK86" s="232">
        <f>SUM(BK87:BK120)</f>
        <v>0</v>
      </c>
    </row>
    <row r="87" s="1" customFormat="1" ht="25.5" customHeight="1">
      <c r="B87" s="46"/>
      <c r="C87" s="235" t="s">
        <v>24</v>
      </c>
      <c r="D87" s="235" t="s">
        <v>144</v>
      </c>
      <c r="E87" s="236" t="s">
        <v>145</v>
      </c>
      <c r="F87" s="237" t="s">
        <v>146</v>
      </c>
      <c r="G87" s="238" t="s">
        <v>147</v>
      </c>
      <c r="H87" s="239">
        <v>120</v>
      </c>
      <c r="I87" s="240"/>
      <c r="J87" s="241">
        <f>ROUND(I87*H87,2)</f>
        <v>0</v>
      </c>
      <c r="K87" s="237" t="s">
        <v>148</v>
      </c>
      <c r="L87" s="72"/>
      <c r="M87" s="242" t="s">
        <v>22</v>
      </c>
      <c r="N87" s="243" t="s">
        <v>45</v>
      </c>
      <c r="O87" s="47"/>
      <c r="P87" s="244">
        <f>O87*H87</f>
        <v>0</v>
      </c>
      <c r="Q87" s="244">
        <v>0</v>
      </c>
      <c r="R87" s="244">
        <f>Q87*H87</f>
        <v>0</v>
      </c>
      <c r="S87" s="244">
        <v>0</v>
      </c>
      <c r="T87" s="245">
        <f>S87*H87</f>
        <v>0</v>
      </c>
      <c r="AR87" s="24" t="s">
        <v>149</v>
      </c>
      <c r="AT87" s="24" t="s">
        <v>144</v>
      </c>
      <c r="AU87" s="24" t="s">
        <v>82</v>
      </c>
      <c r="AY87" s="24" t="s">
        <v>142</v>
      </c>
      <c r="BE87" s="246">
        <f>IF(N87="základní",J87,0)</f>
        <v>0</v>
      </c>
      <c r="BF87" s="246">
        <f>IF(N87="snížená",J87,0)</f>
        <v>0</v>
      </c>
      <c r="BG87" s="246">
        <f>IF(N87="zákl. přenesená",J87,0)</f>
        <v>0</v>
      </c>
      <c r="BH87" s="246">
        <f>IF(N87="sníž. přenesená",J87,0)</f>
        <v>0</v>
      </c>
      <c r="BI87" s="246">
        <f>IF(N87="nulová",J87,0)</f>
        <v>0</v>
      </c>
      <c r="BJ87" s="24" t="s">
        <v>24</v>
      </c>
      <c r="BK87" s="246">
        <f>ROUND(I87*H87,2)</f>
        <v>0</v>
      </c>
      <c r="BL87" s="24" t="s">
        <v>149</v>
      </c>
      <c r="BM87" s="24" t="s">
        <v>229</v>
      </c>
    </row>
    <row r="88" s="1" customFormat="1">
      <c r="B88" s="46"/>
      <c r="C88" s="74"/>
      <c r="D88" s="247" t="s">
        <v>151</v>
      </c>
      <c r="E88" s="74"/>
      <c r="F88" s="248" t="s">
        <v>152</v>
      </c>
      <c r="G88" s="74"/>
      <c r="H88" s="74"/>
      <c r="I88" s="203"/>
      <c r="J88" s="74"/>
      <c r="K88" s="74"/>
      <c r="L88" s="72"/>
      <c r="M88" s="249"/>
      <c r="N88" s="47"/>
      <c r="O88" s="47"/>
      <c r="P88" s="47"/>
      <c r="Q88" s="47"/>
      <c r="R88" s="47"/>
      <c r="S88" s="47"/>
      <c r="T88" s="95"/>
      <c r="AT88" s="24" t="s">
        <v>151</v>
      </c>
      <c r="AU88" s="24" t="s">
        <v>82</v>
      </c>
    </row>
    <row r="89" s="12" customFormat="1">
      <c r="B89" s="250"/>
      <c r="C89" s="251"/>
      <c r="D89" s="247" t="s">
        <v>153</v>
      </c>
      <c r="E89" s="252" t="s">
        <v>22</v>
      </c>
      <c r="F89" s="253" t="s">
        <v>230</v>
      </c>
      <c r="G89" s="251"/>
      <c r="H89" s="254">
        <v>120</v>
      </c>
      <c r="I89" s="255"/>
      <c r="J89" s="251"/>
      <c r="K89" s="251"/>
      <c r="L89" s="256"/>
      <c r="M89" s="257"/>
      <c r="N89" s="258"/>
      <c r="O89" s="258"/>
      <c r="P89" s="258"/>
      <c r="Q89" s="258"/>
      <c r="R89" s="258"/>
      <c r="S89" s="258"/>
      <c r="T89" s="259"/>
      <c r="AT89" s="260" t="s">
        <v>153</v>
      </c>
      <c r="AU89" s="260" t="s">
        <v>82</v>
      </c>
      <c r="AV89" s="12" t="s">
        <v>82</v>
      </c>
      <c r="AW89" s="12" t="s">
        <v>38</v>
      </c>
      <c r="AX89" s="12" t="s">
        <v>24</v>
      </c>
      <c r="AY89" s="260" t="s">
        <v>142</v>
      </c>
    </row>
    <row r="90" s="13" customFormat="1">
      <c r="B90" s="261"/>
      <c r="C90" s="262"/>
      <c r="D90" s="247" t="s">
        <v>153</v>
      </c>
      <c r="E90" s="263" t="s">
        <v>22</v>
      </c>
      <c r="F90" s="264" t="s">
        <v>231</v>
      </c>
      <c r="G90" s="262"/>
      <c r="H90" s="265">
        <v>120</v>
      </c>
      <c r="I90" s="266"/>
      <c r="J90" s="262"/>
      <c r="K90" s="262"/>
      <c r="L90" s="267"/>
      <c r="M90" s="268"/>
      <c r="N90" s="269"/>
      <c r="O90" s="269"/>
      <c r="P90" s="269"/>
      <c r="Q90" s="269"/>
      <c r="R90" s="269"/>
      <c r="S90" s="269"/>
      <c r="T90" s="270"/>
      <c r="AT90" s="271" t="s">
        <v>153</v>
      </c>
      <c r="AU90" s="271" t="s">
        <v>82</v>
      </c>
      <c r="AV90" s="13" t="s">
        <v>156</v>
      </c>
      <c r="AW90" s="13" t="s">
        <v>38</v>
      </c>
      <c r="AX90" s="13" t="s">
        <v>74</v>
      </c>
      <c r="AY90" s="271" t="s">
        <v>142</v>
      </c>
    </row>
    <row r="91" s="1" customFormat="1" ht="16.5" customHeight="1">
      <c r="B91" s="46"/>
      <c r="C91" s="235" t="s">
        <v>82</v>
      </c>
      <c r="D91" s="235" t="s">
        <v>144</v>
      </c>
      <c r="E91" s="236" t="s">
        <v>160</v>
      </c>
      <c r="F91" s="237" t="s">
        <v>161</v>
      </c>
      <c r="G91" s="238" t="s">
        <v>162</v>
      </c>
      <c r="H91" s="239">
        <v>44</v>
      </c>
      <c r="I91" s="240"/>
      <c r="J91" s="241">
        <f>ROUND(I91*H91,2)</f>
        <v>0</v>
      </c>
      <c r="K91" s="237" t="s">
        <v>148</v>
      </c>
      <c r="L91" s="72"/>
      <c r="M91" s="242" t="s">
        <v>22</v>
      </c>
      <c r="N91" s="243" t="s">
        <v>45</v>
      </c>
      <c r="O91" s="47"/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4" t="s">
        <v>149</v>
      </c>
      <c r="AT91" s="24" t="s">
        <v>144</v>
      </c>
      <c r="AU91" s="24" t="s">
        <v>82</v>
      </c>
      <c r="AY91" s="24" t="s">
        <v>142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4" t="s">
        <v>24</v>
      </c>
      <c r="BK91" s="246">
        <f>ROUND(I91*H91,2)</f>
        <v>0</v>
      </c>
      <c r="BL91" s="24" t="s">
        <v>149</v>
      </c>
      <c r="BM91" s="24" t="s">
        <v>232</v>
      </c>
    </row>
    <row r="92" s="1" customFormat="1">
      <c r="B92" s="46"/>
      <c r="C92" s="74"/>
      <c r="D92" s="247" t="s">
        <v>151</v>
      </c>
      <c r="E92" s="74"/>
      <c r="F92" s="248" t="s">
        <v>164</v>
      </c>
      <c r="G92" s="74"/>
      <c r="H92" s="74"/>
      <c r="I92" s="203"/>
      <c r="J92" s="74"/>
      <c r="K92" s="74"/>
      <c r="L92" s="72"/>
      <c r="M92" s="249"/>
      <c r="N92" s="47"/>
      <c r="O92" s="47"/>
      <c r="P92" s="47"/>
      <c r="Q92" s="47"/>
      <c r="R92" s="47"/>
      <c r="S92" s="47"/>
      <c r="T92" s="95"/>
      <c r="AT92" s="24" t="s">
        <v>151</v>
      </c>
      <c r="AU92" s="24" t="s">
        <v>82</v>
      </c>
    </row>
    <row r="93" s="1" customFormat="1" ht="16.5" customHeight="1">
      <c r="B93" s="46"/>
      <c r="C93" s="235" t="s">
        <v>156</v>
      </c>
      <c r="D93" s="235" t="s">
        <v>144</v>
      </c>
      <c r="E93" s="236" t="s">
        <v>165</v>
      </c>
      <c r="F93" s="237" t="s">
        <v>166</v>
      </c>
      <c r="G93" s="238" t="s">
        <v>162</v>
      </c>
      <c r="H93" s="239">
        <v>9</v>
      </c>
      <c r="I93" s="240"/>
      <c r="J93" s="241">
        <f>ROUND(I93*H93,2)</f>
        <v>0</v>
      </c>
      <c r="K93" s="237" t="s">
        <v>148</v>
      </c>
      <c r="L93" s="72"/>
      <c r="M93" s="242" t="s">
        <v>22</v>
      </c>
      <c r="N93" s="243" t="s">
        <v>45</v>
      </c>
      <c r="O93" s="47"/>
      <c r="P93" s="244">
        <f>O93*H93</f>
        <v>0</v>
      </c>
      <c r="Q93" s="244">
        <v>0</v>
      </c>
      <c r="R93" s="244">
        <f>Q93*H93</f>
        <v>0</v>
      </c>
      <c r="S93" s="244">
        <v>0</v>
      </c>
      <c r="T93" s="245">
        <f>S93*H93</f>
        <v>0</v>
      </c>
      <c r="AR93" s="24" t="s">
        <v>149</v>
      </c>
      <c r="AT93" s="24" t="s">
        <v>144</v>
      </c>
      <c r="AU93" s="24" t="s">
        <v>82</v>
      </c>
      <c r="AY93" s="24" t="s">
        <v>142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24</v>
      </c>
      <c r="BK93" s="246">
        <f>ROUND(I93*H93,2)</f>
        <v>0</v>
      </c>
      <c r="BL93" s="24" t="s">
        <v>149</v>
      </c>
      <c r="BM93" s="24" t="s">
        <v>233</v>
      </c>
    </row>
    <row r="94" s="1" customFormat="1">
      <c r="B94" s="46"/>
      <c r="C94" s="74"/>
      <c r="D94" s="247" t="s">
        <v>151</v>
      </c>
      <c r="E94" s="74"/>
      <c r="F94" s="248" t="s">
        <v>168</v>
      </c>
      <c r="G94" s="74"/>
      <c r="H94" s="74"/>
      <c r="I94" s="203"/>
      <c r="J94" s="74"/>
      <c r="K94" s="74"/>
      <c r="L94" s="72"/>
      <c r="M94" s="249"/>
      <c r="N94" s="47"/>
      <c r="O94" s="47"/>
      <c r="P94" s="47"/>
      <c r="Q94" s="47"/>
      <c r="R94" s="47"/>
      <c r="S94" s="47"/>
      <c r="T94" s="95"/>
      <c r="AT94" s="24" t="s">
        <v>151</v>
      </c>
      <c r="AU94" s="24" t="s">
        <v>82</v>
      </c>
    </row>
    <row r="95" s="1" customFormat="1" ht="25.5" customHeight="1">
      <c r="B95" s="46"/>
      <c r="C95" s="235" t="s">
        <v>149</v>
      </c>
      <c r="D95" s="235" t="s">
        <v>144</v>
      </c>
      <c r="E95" s="236" t="s">
        <v>169</v>
      </c>
      <c r="F95" s="237" t="s">
        <v>170</v>
      </c>
      <c r="G95" s="238" t="s">
        <v>171</v>
      </c>
      <c r="H95" s="239">
        <v>210</v>
      </c>
      <c r="I95" s="240"/>
      <c r="J95" s="241">
        <f>ROUND(I95*H95,2)</f>
        <v>0</v>
      </c>
      <c r="K95" s="237" t="s">
        <v>148</v>
      </c>
      <c r="L95" s="72"/>
      <c r="M95" s="242" t="s">
        <v>22</v>
      </c>
      <c r="N95" s="243" t="s">
        <v>45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149</v>
      </c>
      <c r="AT95" s="24" t="s">
        <v>144</v>
      </c>
      <c r="AU95" s="24" t="s">
        <v>82</v>
      </c>
      <c r="AY95" s="24" t="s">
        <v>142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24</v>
      </c>
      <c r="BK95" s="246">
        <f>ROUND(I95*H95,2)</f>
        <v>0</v>
      </c>
      <c r="BL95" s="24" t="s">
        <v>149</v>
      </c>
      <c r="BM95" s="24" t="s">
        <v>234</v>
      </c>
    </row>
    <row r="96" s="1" customFormat="1">
      <c r="B96" s="46"/>
      <c r="C96" s="74"/>
      <c r="D96" s="247" t="s">
        <v>151</v>
      </c>
      <c r="E96" s="74"/>
      <c r="F96" s="248" t="s">
        <v>173</v>
      </c>
      <c r="G96" s="74"/>
      <c r="H96" s="74"/>
      <c r="I96" s="203"/>
      <c r="J96" s="74"/>
      <c r="K96" s="74"/>
      <c r="L96" s="72"/>
      <c r="M96" s="249"/>
      <c r="N96" s="47"/>
      <c r="O96" s="47"/>
      <c r="P96" s="47"/>
      <c r="Q96" s="47"/>
      <c r="R96" s="47"/>
      <c r="S96" s="47"/>
      <c r="T96" s="95"/>
      <c r="AT96" s="24" t="s">
        <v>151</v>
      </c>
      <c r="AU96" s="24" t="s">
        <v>82</v>
      </c>
    </row>
    <row r="97" s="12" customFormat="1">
      <c r="B97" s="250"/>
      <c r="C97" s="251"/>
      <c r="D97" s="247" t="s">
        <v>153</v>
      </c>
      <c r="E97" s="252" t="s">
        <v>22</v>
      </c>
      <c r="F97" s="253" t="s">
        <v>177</v>
      </c>
      <c r="G97" s="251"/>
      <c r="H97" s="254">
        <v>5</v>
      </c>
      <c r="I97" s="255"/>
      <c r="J97" s="251"/>
      <c r="K97" s="251"/>
      <c r="L97" s="256"/>
      <c r="M97" s="257"/>
      <c r="N97" s="258"/>
      <c r="O97" s="258"/>
      <c r="P97" s="258"/>
      <c r="Q97" s="258"/>
      <c r="R97" s="258"/>
      <c r="S97" s="258"/>
      <c r="T97" s="259"/>
      <c r="AT97" s="260" t="s">
        <v>153</v>
      </c>
      <c r="AU97" s="260" t="s">
        <v>82</v>
      </c>
      <c r="AV97" s="12" t="s">
        <v>82</v>
      </c>
      <c r="AW97" s="12" t="s">
        <v>38</v>
      </c>
      <c r="AX97" s="12" t="s">
        <v>74</v>
      </c>
      <c r="AY97" s="260" t="s">
        <v>142</v>
      </c>
    </row>
    <row r="98" s="13" customFormat="1">
      <c r="B98" s="261"/>
      <c r="C98" s="262"/>
      <c r="D98" s="247" t="s">
        <v>153</v>
      </c>
      <c r="E98" s="263" t="s">
        <v>22</v>
      </c>
      <c r="F98" s="264" t="s">
        <v>235</v>
      </c>
      <c r="G98" s="262"/>
      <c r="H98" s="265">
        <v>5</v>
      </c>
      <c r="I98" s="266"/>
      <c r="J98" s="262"/>
      <c r="K98" s="262"/>
      <c r="L98" s="267"/>
      <c r="M98" s="268"/>
      <c r="N98" s="269"/>
      <c r="O98" s="269"/>
      <c r="P98" s="269"/>
      <c r="Q98" s="269"/>
      <c r="R98" s="269"/>
      <c r="S98" s="269"/>
      <c r="T98" s="270"/>
      <c r="AT98" s="271" t="s">
        <v>153</v>
      </c>
      <c r="AU98" s="271" t="s">
        <v>82</v>
      </c>
      <c r="AV98" s="13" t="s">
        <v>156</v>
      </c>
      <c r="AW98" s="13" t="s">
        <v>38</v>
      </c>
      <c r="AX98" s="13" t="s">
        <v>74</v>
      </c>
      <c r="AY98" s="271" t="s">
        <v>142</v>
      </c>
    </row>
    <row r="99" s="12" customFormat="1">
      <c r="B99" s="250"/>
      <c r="C99" s="251"/>
      <c r="D99" s="247" t="s">
        <v>153</v>
      </c>
      <c r="E99" s="252" t="s">
        <v>22</v>
      </c>
      <c r="F99" s="253" t="s">
        <v>236</v>
      </c>
      <c r="G99" s="251"/>
      <c r="H99" s="254">
        <v>170</v>
      </c>
      <c r="I99" s="255"/>
      <c r="J99" s="251"/>
      <c r="K99" s="251"/>
      <c r="L99" s="256"/>
      <c r="M99" s="257"/>
      <c r="N99" s="258"/>
      <c r="O99" s="258"/>
      <c r="P99" s="258"/>
      <c r="Q99" s="258"/>
      <c r="R99" s="258"/>
      <c r="S99" s="258"/>
      <c r="T99" s="259"/>
      <c r="AT99" s="260" t="s">
        <v>153</v>
      </c>
      <c r="AU99" s="260" t="s">
        <v>82</v>
      </c>
      <c r="AV99" s="12" t="s">
        <v>82</v>
      </c>
      <c r="AW99" s="12" t="s">
        <v>38</v>
      </c>
      <c r="AX99" s="12" t="s">
        <v>74</v>
      </c>
      <c r="AY99" s="260" t="s">
        <v>142</v>
      </c>
    </row>
    <row r="100" s="13" customFormat="1">
      <c r="B100" s="261"/>
      <c r="C100" s="262"/>
      <c r="D100" s="247" t="s">
        <v>153</v>
      </c>
      <c r="E100" s="263" t="s">
        <v>22</v>
      </c>
      <c r="F100" s="264" t="s">
        <v>231</v>
      </c>
      <c r="G100" s="262"/>
      <c r="H100" s="265">
        <v>170</v>
      </c>
      <c r="I100" s="266"/>
      <c r="J100" s="262"/>
      <c r="K100" s="262"/>
      <c r="L100" s="267"/>
      <c r="M100" s="268"/>
      <c r="N100" s="269"/>
      <c r="O100" s="269"/>
      <c r="P100" s="269"/>
      <c r="Q100" s="269"/>
      <c r="R100" s="269"/>
      <c r="S100" s="269"/>
      <c r="T100" s="270"/>
      <c r="AT100" s="271" t="s">
        <v>153</v>
      </c>
      <c r="AU100" s="271" t="s">
        <v>82</v>
      </c>
      <c r="AV100" s="13" t="s">
        <v>156</v>
      </c>
      <c r="AW100" s="13" t="s">
        <v>38</v>
      </c>
      <c r="AX100" s="13" t="s">
        <v>74</v>
      </c>
      <c r="AY100" s="271" t="s">
        <v>142</v>
      </c>
    </row>
    <row r="101" s="12" customFormat="1">
      <c r="B101" s="250"/>
      <c r="C101" s="251"/>
      <c r="D101" s="247" t="s">
        <v>153</v>
      </c>
      <c r="E101" s="252" t="s">
        <v>22</v>
      </c>
      <c r="F101" s="253" t="s">
        <v>10</v>
      </c>
      <c r="G101" s="251"/>
      <c r="H101" s="254">
        <v>15</v>
      </c>
      <c r="I101" s="255"/>
      <c r="J101" s="251"/>
      <c r="K101" s="251"/>
      <c r="L101" s="256"/>
      <c r="M101" s="257"/>
      <c r="N101" s="258"/>
      <c r="O101" s="258"/>
      <c r="P101" s="258"/>
      <c r="Q101" s="258"/>
      <c r="R101" s="258"/>
      <c r="S101" s="258"/>
      <c r="T101" s="259"/>
      <c r="AT101" s="260" t="s">
        <v>153</v>
      </c>
      <c r="AU101" s="260" t="s">
        <v>82</v>
      </c>
      <c r="AV101" s="12" t="s">
        <v>82</v>
      </c>
      <c r="AW101" s="12" t="s">
        <v>38</v>
      </c>
      <c r="AX101" s="12" t="s">
        <v>74</v>
      </c>
      <c r="AY101" s="260" t="s">
        <v>142</v>
      </c>
    </row>
    <row r="102" s="13" customFormat="1">
      <c r="B102" s="261"/>
      <c r="C102" s="262"/>
      <c r="D102" s="247" t="s">
        <v>153</v>
      </c>
      <c r="E102" s="263" t="s">
        <v>22</v>
      </c>
      <c r="F102" s="264" t="s">
        <v>237</v>
      </c>
      <c r="G102" s="262"/>
      <c r="H102" s="265">
        <v>15</v>
      </c>
      <c r="I102" s="266"/>
      <c r="J102" s="262"/>
      <c r="K102" s="262"/>
      <c r="L102" s="267"/>
      <c r="M102" s="268"/>
      <c r="N102" s="269"/>
      <c r="O102" s="269"/>
      <c r="P102" s="269"/>
      <c r="Q102" s="269"/>
      <c r="R102" s="269"/>
      <c r="S102" s="269"/>
      <c r="T102" s="270"/>
      <c r="AT102" s="271" t="s">
        <v>153</v>
      </c>
      <c r="AU102" s="271" t="s">
        <v>82</v>
      </c>
      <c r="AV102" s="13" t="s">
        <v>156</v>
      </c>
      <c r="AW102" s="13" t="s">
        <v>38</v>
      </c>
      <c r="AX102" s="13" t="s">
        <v>74</v>
      </c>
      <c r="AY102" s="271" t="s">
        <v>142</v>
      </c>
    </row>
    <row r="103" s="12" customFormat="1">
      <c r="B103" s="250"/>
      <c r="C103" s="251"/>
      <c r="D103" s="247" t="s">
        <v>153</v>
      </c>
      <c r="E103" s="252" t="s">
        <v>22</v>
      </c>
      <c r="F103" s="253" t="s">
        <v>238</v>
      </c>
      <c r="G103" s="251"/>
      <c r="H103" s="254">
        <v>20</v>
      </c>
      <c r="I103" s="255"/>
      <c r="J103" s="251"/>
      <c r="K103" s="251"/>
      <c r="L103" s="256"/>
      <c r="M103" s="257"/>
      <c r="N103" s="258"/>
      <c r="O103" s="258"/>
      <c r="P103" s="258"/>
      <c r="Q103" s="258"/>
      <c r="R103" s="258"/>
      <c r="S103" s="258"/>
      <c r="T103" s="259"/>
      <c r="AT103" s="260" t="s">
        <v>153</v>
      </c>
      <c r="AU103" s="260" t="s">
        <v>82</v>
      </c>
      <c r="AV103" s="12" t="s">
        <v>82</v>
      </c>
      <c r="AW103" s="12" t="s">
        <v>38</v>
      </c>
      <c r="AX103" s="12" t="s">
        <v>74</v>
      </c>
      <c r="AY103" s="260" t="s">
        <v>142</v>
      </c>
    </row>
    <row r="104" s="13" customFormat="1">
      <c r="B104" s="261"/>
      <c r="C104" s="262"/>
      <c r="D104" s="247" t="s">
        <v>153</v>
      </c>
      <c r="E104" s="263" t="s">
        <v>22</v>
      </c>
      <c r="F104" s="264" t="s">
        <v>239</v>
      </c>
      <c r="G104" s="262"/>
      <c r="H104" s="265">
        <v>20</v>
      </c>
      <c r="I104" s="266"/>
      <c r="J104" s="262"/>
      <c r="K104" s="262"/>
      <c r="L104" s="267"/>
      <c r="M104" s="268"/>
      <c r="N104" s="269"/>
      <c r="O104" s="269"/>
      <c r="P104" s="269"/>
      <c r="Q104" s="269"/>
      <c r="R104" s="269"/>
      <c r="S104" s="269"/>
      <c r="T104" s="270"/>
      <c r="AT104" s="271" t="s">
        <v>153</v>
      </c>
      <c r="AU104" s="271" t="s">
        <v>82</v>
      </c>
      <c r="AV104" s="13" t="s">
        <v>156</v>
      </c>
      <c r="AW104" s="13" t="s">
        <v>38</v>
      </c>
      <c r="AX104" s="13" t="s">
        <v>74</v>
      </c>
      <c r="AY104" s="271" t="s">
        <v>142</v>
      </c>
    </row>
    <row r="105" s="14" customFormat="1">
      <c r="B105" s="272"/>
      <c r="C105" s="273"/>
      <c r="D105" s="247" t="s">
        <v>153</v>
      </c>
      <c r="E105" s="274" t="s">
        <v>22</v>
      </c>
      <c r="F105" s="275" t="s">
        <v>159</v>
      </c>
      <c r="G105" s="273"/>
      <c r="H105" s="276">
        <v>210</v>
      </c>
      <c r="I105" s="277"/>
      <c r="J105" s="273"/>
      <c r="K105" s="273"/>
      <c r="L105" s="278"/>
      <c r="M105" s="279"/>
      <c r="N105" s="280"/>
      <c r="O105" s="280"/>
      <c r="P105" s="280"/>
      <c r="Q105" s="280"/>
      <c r="R105" s="280"/>
      <c r="S105" s="280"/>
      <c r="T105" s="281"/>
      <c r="AT105" s="282" t="s">
        <v>153</v>
      </c>
      <c r="AU105" s="282" t="s">
        <v>82</v>
      </c>
      <c r="AV105" s="14" t="s">
        <v>149</v>
      </c>
      <c r="AW105" s="14" t="s">
        <v>38</v>
      </c>
      <c r="AX105" s="14" t="s">
        <v>24</v>
      </c>
      <c r="AY105" s="282" t="s">
        <v>142</v>
      </c>
    </row>
    <row r="106" s="1" customFormat="1" ht="16.5" customHeight="1">
      <c r="B106" s="46"/>
      <c r="C106" s="235" t="s">
        <v>177</v>
      </c>
      <c r="D106" s="235" t="s">
        <v>144</v>
      </c>
      <c r="E106" s="236" t="s">
        <v>178</v>
      </c>
      <c r="F106" s="237" t="s">
        <v>179</v>
      </c>
      <c r="G106" s="238" t="s">
        <v>171</v>
      </c>
      <c r="H106" s="239">
        <v>210</v>
      </c>
      <c r="I106" s="240"/>
      <c r="J106" s="241">
        <f>ROUND(I106*H106,2)</f>
        <v>0</v>
      </c>
      <c r="K106" s="237" t="s">
        <v>148</v>
      </c>
      <c r="L106" s="72"/>
      <c r="M106" s="242" t="s">
        <v>22</v>
      </c>
      <c r="N106" s="243" t="s">
        <v>45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149</v>
      </c>
      <c r="AT106" s="24" t="s">
        <v>144</v>
      </c>
      <c r="AU106" s="24" t="s">
        <v>82</v>
      </c>
      <c r="AY106" s="24" t="s">
        <v>142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24</v>
      </c>
      <c r="BK106" s="246">
        <f>ROUND(I106*H106,2)</f>
        <v>0</v>
      </c>
      <c r="BL106" s="24" t="s">
        <v>149</v>
      </c>
      <c r="BM106" s="24" t="s">
        <v>240</v>
      </c>
    </row>
    <row r="107" s="1" customFormat="1">
      <c r="B107" s="46"/>
      <c r="C107" s="74"/>
      <c r="D107" s="247" t="s">
        <v>151</v>
      </c>
      <c r="E107" s="74"/>
      <c r="F107" s="248" t="s">
        <v>181</v>
      </c>
      <c r="G107" s="74"/>
      <c r="H107" s="74"/>
      <c r="I107" s="203"/>
      <c r="J107" s="74"/>
      <c r="K107" s="74"/>
      <c r="L107" s="72"/>
      <c r="M107" s="249"/>
      <c r="N107" s="47"/>
      <c r="O107" s="47"/>
      <c r="P107" s="47"/>
      <c r="Q107" s="47"/>
      <c r="R107" s="47"/>
      <c r="S107" s="47"/>
      <c r="T107" s="95"/>
      <c r="AT107" s="24" t="s">
        <v>151</v>
      </c>
      <c r="AU107" s="24" t="s">
        <v>82</v>
      </c>
    </row>
    <row r="108" s="1" customFormat="1" ht="25.5" customHeight="1">
      <c r="B108" s="46"/>
      <c r="C108" s="235" t="s">
        <v>182</v>
      </c>
      <c r="D108" s="235" t="s">
        <v>144</v>
      </c>
      <c r="E108" s="236" t="s">
        <v>183</v>
      </c>
      <c r="F108" s="237" t="s">
        <v>184</v>
      </c>
      <c r="G108" s="238" t="s">
        <v>171</v>
      </c>
      <c r="H108" s="239">
        <v>3150</v>
      </c>
      <c r="I108" s="240"/>
      <c r="J108" s="241">
        <f>ROUND(I108*H108,2)</f>
        <v>0</v>
      </c>
      <c r="K108" s="237" t="s">
        <v>148</v>
      </c>
      <c r="L108" s="72"/>
      <c r="M108" s="242" t="s">
        <v>22</v>
      </c>
      <c r="N108" s="243" t="s">
        <v>45</v>
      </c>
      <c r="O108" s="47"/>
      <c r="P108" s="244">
        <f>O108*H108</f>
        <v>0</v>
      </c>
      <c r="Q108" s="244">
        <v>0</v>
      </c>
      <c r="R108" s="244">
        <f>Q108*H108</f>
        <v>0</v>
      </c>
      <c r="S108" s="244">
        <v>0</v>
      </c>
      <c r="T108" s="245">
        <f>S108*H108</f>
        <v>0</v>
      </c>
      <c r="AR108" s="24" t="s">
        <v>149</v>
      </c>
      <c r="AT108" s="24" t="s">
        <v>144</v>
      </c>
      <c r="AU108" s="24" t="s">
        <v>82</v>
      </c>
      <c r="AY108" s="24" t="s">
        <v>142</v>
      </c>
      <c r="BE108" s="246">
        <f>IF(N108="základní",J108,0)</f>
        <v>0</v>
      </c>
      <c r="BF108" s="246">
        <f>IF(N108="snížená",J108,0)</f>
        <v>0</v>
      </c>
      <c r="BG108" s="246">
        <f>IF(N108="zákl. přenesená",J108,0)</f>
        <v>0</v>
      </c>
      <c r="BH108" s="246">
        <f>IF(N108="sníž. přenesená",J108,0)</f>
        <v>0</v>
      </c>
      <c r="BI108" s="246">
        <f>IF(N108="nulová",J108,0)</f>
        <v>0</v>
      </c>
      <c r="BJ108" s="24" t="s">
        <v>24</v>
      </c>
      <c r="BK108" s="246">
        <f>ROUND(I108*H108,2)</f>
        <v>0</v>
      </c>
      <c r="BL108" s="24" t="s">
        <v>149</v>
      </c>
      <c r="BM108" s="24" t="s">
        <v>241</v>
      </c>
    </row>
    <row r="109" s="1" customFormat="1">
      <c r="B109" s="46"/>
      <c r="C109" s="74"/>
      <c r="D109" s="247" t="s">
        <v>151</v>
      </c>
      <c r="E109" s="74"/>
      <c r="F109" s="248" t="s">
        <v>186</v>
      </c>
      <c r="G109" s="74"/>
      <c r="H109" s="74"/>
      <c r="I109" s="203"/>
      <c r="J109" s="74"/>
      <c r="K109" s="74"/>
      <c r="L109" s="72"/>
      <c r="M109" s="249"/>
      <c r="N109" s="47"/>
      <c r="O109" s="47"/>
      <c r="P109" s="47"/>
      <c r="Q109" s="47"/>
      <c r="R109" s="47"/>
      <c r="S109" s="47"/>
      <c r="T109" s="95"/>
      <c r="AT109" s="24" t="s">
        <v>151</v>
      </c>
      <c r="AU109" s="24" t="s">
        <v>82</v>
      </c>
    </row>
    <row r="110" s="12" customFormat="1">
      <c r="B110" s="250"/>
      <c r="C110" s="251"/>
      <c r="D110" s="247" t="s">
        <v>153</v>
      </c>
      <c r="E110" s="251"/>
      <c r="F110" s="253" t="s">
        <v>242</v>
      </c>
      <c r="G110" s="251"/>
      <c r="H110" s="254">
        <v>3150</v>
      </c>
      <c r="I110" s="255"/>
      <c r="J110" s="251"/>
      <c r="K110" s="251"/>
      <c r="L110" s="256"/>
      <c r="M110" s="257"/>
      <c r="N110" s="258"/>
      <c r="O110" s="258"/>
      <c r="P110" s="258"/>
      <c r="Q110" s="258"/>
      <c r="R110" s="258"/>
      <c r="S110" s="258"/>
      <c r="T110" s="259"/>
      <c r="AT110" s="260" t="s">
        <v>153</v>
      </c>
      <c r="AU110" s="260" t="s">
        <v>82</v>
      </c>
      <c r="AV110" s="12" t="s">
        <v>82</v>
      </c>
      <c r="AW110" s="12" t="s">
        <v>6</v>
      </c>
      <c r="AX110" s="12" t="s">
        <v>24</v>
      </c>
      <c r="AY110" s="260" t="s">
        <v>142</v>
      </c>
    </row>
    <row r="111" s="1" customFormat="1" ht="16.5" customHeight="1">
      <c r="B111" s="46"/>
      <c r="C111" s="235" t="s">
        <v>188</v>
      </c>
      <c r="D111" s="235" t="s">
        <v>144</v>
      </c>
      <c r="E111" s="236" t="s">
        <v>189</v>
      </c>
      <c r="F111" s="237" t="s">
        <v>190</v>
      </c>
      <c r="G111" s="238" t="s">
        <v>171</v>
      </c>
      <c r="H111" s="239">
        <v>210</v>
      </c>
      <c r="I111" s="240"/>
      <c r="J111" s="241">
        <f>ROUND(I111*H111,2)</f>
        <v>0</v>
      </c>
      <c r="K111" s="237" t="s">
        <v>148</v>
      </c>
      <c r="L111" s="72"/>
      <c r="M111" s="242" t="s">
        <v>22</v>
      </c>
      <c r="N111" s="243" t="s">
        <v>45</v>
      </c>
      <c r="O111" s="47"/>
      <c r="P111" s="244">
        <f>O111*H111</f>
        <v>0</v>
      </c>
      <c r="Q111" s="244">
        <v>0</v>
      </c>
      <c r="R111" s="244">
        <f>Q111*H111</f>
        <v>0</v>
      </c>
      <c r="S111" s="244">
        <v>0</v>
      </c>
      <c r="T111" s="245">
        <f>S111*H111</f>
        <v>0</v>
      </c>
      <c r="AR111" s="24" t="s">
        <v>149</v>
      </c>
      <c r="AT111" s="24" t="s">
        <v>144</v>
      </c>
      <c r="AU111" s="24" t="s">
        <v>82</v>
      </c>
      <c r="AY111" s="24" t="s">
        <v>142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24</v>
      </c>
      <c r="BK111" s="246">
        <f>ROUND(I111*H111,2)</f>
        <v>0</v>
      </c>
      <c r="BL111" s="24" t="s">
        <v>149</v>
      </c>
      <c r="BM111" s="24" t="s">
        <v>243</v>
      </c>
    </row>
    <row r="112" s="1" customFormat="1">
      <c r="B112" s="46"/>
      <c r="C112" s="74"/>
      <c r="D112" s="247" t="s">
        <v>151</v>
      </c>
      <c r="E112" s="74"/>
      <c r="F112" s="248" t="s">
        <v>192</v>
      </c>
      <c r="G112" s="74"/>
      <c r="H112" s="74"/>
      <c r="I112" s="203"/>
      <c r="J112" s="74"/>
      <c r="K112" s="74"/>
      <c r="L112" s="72"/>
      <c r="M112" s="249"/>
      <c r="N112" s="47"/>
      <c r="O112" s="47"/>
      <c r="P112" s="47"/>
      <c r="Q112" s="47"/>
      <c r="R112" s="47"/>
      <c r="S112" s="47"/>
      <c r="T112" s="95"/>
      <c r="AT112" s="24" t="s">
        <v>151</v>
      </c>
      <c r="AU112" s="24" t="s">
        <v>82</v>
      </c>
    </row>
    <row r="113" s="1" customFormat="1" ht="16.5" customHeight="1">
      <c r="B113" s="46"/>
      <c r="C113" s="235" t="s">
        <v>193</v>
      </c>
      <c r="D113" s="235" t="s">
        <v>144</v>
      </c>
      <c r="E113" s="236" t="s">
        <v>194</v>
      </c>
      <c r="F113" s="237" t="s">
        <v>195</v>
      </c>
      <c r="G113" s="238" t="s">
        <v>196</v>
      </c>
      <c r="H113" s="239">
        <v>378</v>
      </c>
      <c r="I113" s="240"/>
      <c r="J113" s="241">
        <f>ROUND(I113*H113,2)</f>
        <v>0</v>
      </c>
      <c r="K113" s="237" t="s">
        <v>148</v>
      </c>
      <c r="L113" s="72"/>
      <c r="M113" s="242" t="s">
        <v>22</v>
      </c>
      <c r="N113" s="243" t="s">
        <v>45</v>
      </c>
      <c r="O113" s="47"/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4" t="s">
        <v>149</v>
      </c>
      <c r="AT113" s="24" t="s">
        <v>144</v>
      </c>
      <c r="AU113" s="24" t="s">
        <v>82</v>
      </c>
      <c r="AY113" s="24" t="s">
        <v>142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24</v>
      </c>
      <c r="BK113" s="246">
        <f>ROUND(I113*H113,2)</f>
        <v>0</v>
      </c>
      <c r="BL113" s="24" t="s">
        <v>149</v>
      </c>
      <c r="BM113" s="24" t="s">
        <v>244</v>
      </c>
    </row>
    <row r="114" s="1" customFormat="1">
      <c r="B114" s="46"/>
      <c r="C114" s="74"/>
      <c r="D114" s="247" t="s">
        <v>151</v>
      </c>
      <c r="E114" s="74"/>
      <c r="F114" s="248" t="s">
        <v>198</v>
      </c>
      <c r="G114" s="74"/>
      <c r="H114" s="74"/>
      <c r="I114" s="203"/>
      <c r="J114" s="74"/>
      <c r="K114" s="74"/>
      <c r="L114" s="72"/>
      <c r="M114" s="249"/>
      <c r="N114" s="47"/>
      <c r="O114" s="47"/>
      <c r="P114" s="47"/>
      <c r="Q114" s="47"/>
      <c r="R114" s="47"/>
      <c r="S114" s="47"/>
      <c r="T114" s="95"/>
      <c r="AT114" s="24" t="s">
        <v>151</v>
      </c>
      <c r="AU114" s="24" t="s">
        <v>82</v>
      </c>
    </row>
    <row r="115" s="12" customFormat="1">
      <c r="B115" s="250"/>
      <c r="C115" s="251"/>
      <c r="D115" s="247" t="s">
        <v>153</v>
      </c>
      <c r="E115" s="252" t="s">
        <v>22</v>
      </c>
      <c r="F115" s="253" t="s">
        <v>245</v>
      </c>
      <c r="G115" s="251"/>
      <c r="H115" s="254">
        <v>378</v>
      </c>
      <c r="I115" s="255"/>
      <c r="J115" s="251"/>
      <c r="K115" s="251"/>
      <c r="L115" s="256"/>
      <c r="M115" s="257"/>
      <c r="N115" s="258"/>
      <c r="O115" s="258"/>
      <c r="P115" s="258"/>
      <c r="Q115" s="258"/>
      <c r="R115" s="258"/>
      <c r="S115" s="258"/>
      <c r="T115" s="259"/>
      <c r="AT115" s="260" t="s">
        <v>153</v>
      </c>
      <c r="AU115" s="260" t="s">
        <v>82</v>
      </c>
      <c r="AV115" s="12" t="s">
        <v>82</v>
      </c>
      <c r="AW115" s="12" t="s">
        <v>38</v>
      </c>
      <c r="AX115" s="12" t="s">
        <v>74</v>
      </c>
      <c r="AY115" s="260" t="s">
        <v>142</v>
      </c>
    </row>
    <row r="116" s="14" customFormat="1">
      <c r="B116" s="272"/>
      <c r="C116" s="273"/>
      <c r="D116" s="247" t="s">
        <v>153</v>
      </c>
      <c r="E116" s="274" t="s">
        <v>22</v>
      </c>
      <c r="F116" s="275" t="s">
        <v>159</v>
      </c>
      <c r="G116" s="273"/>
      <c r="H116" s="276">
        <v>378</v>
      </c>
      <c r="I116" s="277"/>
      <c r="J116" s="273"/>
      <c r="K116" s="273"/>
      <c r="L116" s="278"/>
      <c r="M116" s="279"/>
      <c r="N116" s="280"/>
      <c r="O116" s="280"/>
      <c r="P116" s="280"/>
      <c r="Q116" s="280"/>
      <c r="R116" s="280"/>
      <c r="S116" s="280"/>
      <c r="T116" s="281"/>
      <c r="AT116" s="282" t="s">
        <v>153</v>
      </c>
      <c r="AU116" s="282" t="s">
        <v>82</v>
      </c>
      <c r="AV116" s="14" t="s">
        <v>149</v>
      </c>
      <c r="AW116" s="14" t="s">
        <v>38</v>
      </c>
      <c r="AX116" s="14" t="s">
        <v>24</v>
      </c>
      <c r="AY116" s="282" t="s">
        <v>142</v>
      </c>
    </row>
    <row r="117" s="1" customFormat="1" ht="16.5" customHeight="1">
      <c r="B117" s="46"/>
      <c r="C117" s="235" t="s">
        <v>200</v>
      </c>
      <c r="D117" s="235" t="s">
        <v>144</v>
      </c>
      <c r="E117" s="236" t="s">
        <v>201</v>
      </c>
      <c r="F117" s="237" t="s">
        <v>202</v>
      </c>
      <c r="G117" s="238" t="s">
        <v>203</v>
      </c>
      <c r="H117" s="239">
        <v>1</v>
      </c>
      <c r="I117" s="240"/>
      <c r="J117" s="241">
        <f>ROUND(I117*H117,2)</f>
        <v>0</v>
      </c>
      <c r="K117" s="237" t="s">
        <v>22</v>
      </c>
      <c r="L117" s="72"/>
      <c r="M117" s="242" t="s">
        <v>22</v>
      </c>
      <c r="N117" s="243" t="s">
        <v>45</v>
      </c>
      <c r="O117" s="47"/>
      <c r="P117" s="244">
        <f>O117*H117</f>
        <v>0</v>
      </c>
      <c r="Q117" s="244">
        <v>0</v>
      </c>
      <c r="R117" s="244">
        <f>Q117*H117</f>
        <v>0</v>
      </c>
      <c r="S117" s="244">
        <v>0</v>
      </c>
      <c r="T117" s="245">
        <f>S117*H117</f>
        <v>0</v>
      </c>
      <c r="AR117" s="24" t="s">
        <v>149</v>
      </c>
      <c r="AT117" s="24" t="s">
        <v>144</v>
      </c>
      <c r="AU117" s="24" t="s">
        <v>82</v>
      </c>
      <c r="AY117" s="24" t="s">
        <v>142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4" t="s">
        <v>24</v>
      </c>
      <c r="BK117" s="246">
        <f>ROUND(I117*H117,2)</f>
        <v>0</v>
      </c>
      <c r="BL117" s="24" t="s">
        <v>149</v>
      </c>
      <c r="BM117" s="24" t="s">
        <v>246</v>
      </c>
    </row>
    <row r="118" s="1" customFormat="1">
      <c r="B118" s="46"/>
      <c r="C118" s="74"/>
      <c r="D118" s="247" t="s">
        <v>151</v>
      </c>
      <c r="E118" s="74"/>
      <c r="F118" s="248" t="s">
        <v>247</v>
      </c>
      <c r="G118" s="74"/>
      <c r="H118" s="74"/>
      <c r="I118" s="203"/>
      <c r="J118" s="74"/>
      <c r="K118" s="74"/>
      <c r="L118" s="72"/>
      <c r="M118" s="249"/>
      <c r="N118" s="47"/>
      <c r="O118" s="47"/>
      <c r="P118" s="47"/>
      <c r="Q118" s="47"/>
      <c r="R118" s="47"/>
      <c r="S118" s="47"/>
      <c r="T118" s="95"/>
      <c r="AT118" s="24" t="s">
        <v>151</v>
      </c>
      <c r="AU118" s="24" t="s">
        <v>82</v>
      </c>
    </row>
    <row r="119" s="1" customFormat="1" ht="16.5" customHeight="1">
      <c r="B119" s="46"/>
      <c r="C119" s="235" t="s">
        <v>29</v>
      </c>
      <c r="D119" s="235" t="s">
        <v>144</v>
      </c>
      <c r="E119" s="236" t="s">
        <v>206</v>
      </c>
      <c r="F119" s="237" t="s">
        <v>207</v>
      </c>
      <c r="G119" s="238" t="s">
        <v>203</v>
      </c>
      <c r="H119" s="239">
        <v>1</v>
      </c>
      <c r="I119" s="240"/>
      <c r="J119" s="241">
        <f>ROUND(I119*H119,2)</f>
        <v>0</v>
      </c>
      <c r="K119" s="237" t="s">
        <v>22</v>
      </c>
      <c r="L119" s="72"/>
      <c r="M119" s="242" t="s">
        <v>22</v>
      </c>
      <c r="N119" s="243" t="s">
        <v>45</v>
      </c>
      <c r="O119" s="47"/>
      <c r="P119" s="244">
        <f>O119*H119</f>
        <v>0</v>
      </c>
      <c r="Q119" s="244">
        <v>0</v>
      </c>
      <c r="R119" s="244">
        <f>Q119*H119</f>
        <v>0</v>
      </c>
      <c r="S119" s="244">
        <v>0</v>
      </c>
      <c r="T119" s="245">
        <f>S119*H119</f>
        <v>0</v>
      </c>
      <c r="AR119" s="24" t="s">
        <v>149</v>
      </c>
      <c r="AT119" s="24" t="s">
        <v>144</v>
      </c>
      <c r="AU119" s="24" t="s">
        <v>82</v>
      </c>
      <c r="AY119" s="24" t="s">
        <v>142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24" t="s">
        <v>24</v>
      </c>
      <c r="BK119" s="246">
        <f>ROUND(I119*H119,2)</f>
        <v>0</v>
      </c>
      <c r="BL119" s="24" t="s">
        <v>149</v>
      </c>
      <c r="BM119" s="24" t="s">
        <v>248</v>
      </c>
    </row>
    <row r="120" s="1" customFormat="1">
      <c r="B120" s="46"/>
      <c r="C120" s="74"/>
      <c r="D120" s="247" t="s">
        <v>151</v>
      </c>
      <c r="E120" s="74"/>
      <c r="F120" s="248" t="s">
        <v>209</v>
      </c>
      <c r="G120" s="74"/>
      <c r="H120" s="74"/>
      <c r="I120" s="203"/>
      <c r="J120" s="74"/>
      <c r="K120" s="74"/>
      <c r="L120" s="72"/>
      <c r="M120" s="283"/>
      <c r="N120" s="284"/>
      <c r="O120" s="284"/>
      <c r="P120" s="284"/>
      <c r="Q120" s="284"/>
      <c r="R120" s="284"/>
      <c r="S120" s="284"/>
      <c r="T120" s="285"/>
      <c r="AT120" s="24" t="s">
        <v>151</v>
      </c>
      <c r="AU120" s="24" t="s">
        <v>82</v>
      </c>
    </row>
    <row r="121" s="1" customFormat="1" ht="6.96" customHeight="1">
      <c r="B121" s="67"/>
      <c r="C121" s="68"/>
      <c r="D121" s="68"/>
      <c r="E121" s="68"/>
      <c r="F121" s="68"/>
      <c r="G121" s="68"/>
      <c r="H121" s="68"/>
      <c r="I121" s="178"/>
      <c r="J121" s="68"/>
      <c r="K121" s="68"/>
      <c r="L121" s="72"/>
    </row>
  </sheetData>
  <sheetProtection sheet="1" autoFilter="0" formatColumns="0" formatRows="0" objects="1" scenarios="1" spinCount="100000" saltValue="iZPGNiFHN1jEiXupSY6/u12Pqbz8qpTjEZGEKZySqYQkeagz6u4lHjT0i+KsCjaLhwksWbB7s0XHN+IdTTuN6Q==" hashValue="h0Qe6vAEi/lo12Tw40jh6e1JbjWfMvMpZCy19skzvWb6epyvMQV9K1ZB4AybIg5a6Tg4FT9Io7OWhClvGbLX8w==" algorithmName="SHA-512" password="CC35"/>
  <autoFilter ref="C83:K12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109</v>
      </c>
      <c r="G1" s="151" t="s">
        <v>110</v>
      </c>
      <c r="H1" s="151"/>
      <c r="I1" s="152"/>
      <c r="J1" s="151" t="s">
        <v>111</v>
      </c>
      <c r="K1" s="150" t="s">
        <v>112</v>
      </c>
      <c r="L1" s="151" t="s">
        <v>113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99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82</v>
      </c>
    </row>
    <row r="4" ht="36.96" customHeight="1">
      <c r="B4" s="28"/>
      <c r="C4" s="29"/>
      <c r="D4" s="30" t="s">
        <v>114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Kyjovka Bohuslavice - oprava koryta (55,710 - 56,670)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115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249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117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250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21</v>
      </c>
      <c r="E13" s="47"/>
      <c r="F13" s="35" t="s">
        <v>22</v>
      </c>
      <c r="G13" s="47"/>
      <c r="H13" s="47"/>
      <c r="I13" s="158" t="s">
        <v>23</v>
      </c>
      <c r="J13" s="35" t="s">
        <v>22</v>
      </c>
      <c r="K13" s="51"/>
    </row>
    <row r="14" s="1" customFormat="1" ht="14.4" customHeight="1">
      <c r="B14" s="46"/>
      <c r="C14" s="47"/>
      <c r="D14" s="40" t="s">
        <v>25</v>
      </c>
      <c r="E14" s="47"/>
      <c r="F14" s="35" t="s">
        <v>26</v>
      </c>
      <c r="G14" s="47"/>
      <c r="H14" s="47"/>
      <c r="I14" s="158" t="s">
        <v>27</v>
      </c>
      <c r="J14" s="159" t="str">
        <f>'Rekapitulace stavby'!AN8</f>
        <v>27. 9. 2018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31</v>
      </c>
      <c r="E16" s="47"/>
      <c r="F16" s="47"/>
      <c r="G16" s="47"/>
      <c r="H16" s="47"/>
      <c r="I16" s="158" t="s">
        <v>32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58" t="s">
        <v>34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35</v>
      </c>
      <c r="E19" s="47"/>
      <c r="F19" s="47"/>
      <c r="G19" s="47"/>
      <c r="H19" s="47"/>
      <c r="I19" s="158" t="s">
        <v>32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34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37</v>
      </c>
      <c r="E22" s="47"/>
      <c r="F22" s="47"/>
      <c r="G22" s="47"/>
      <c r="H22" s="47"/>
      <c r="I22" s="158" t="s">
        <v>32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34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39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22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40</v>
      </c>
      <c r="E29" s="47"/>
      <c r="F29" s="47"/>
      <c r="G29" s="47"/>
      <c r="H29" s="47"/>
      <c r="I29" s="156"/>
      <c r="J29" s="167">
        <f>ROUND(J87,0)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42</v>
      </c>
      <c r="G31" s="47"/>
      <c r="H31" s="47"/>
      <c r="I31" s="168" t="s">
        <v>41</v>
      </c>
      <c r="J31" s="52" t="s">
        <v>43</v>
      </c>
      <c r="K31" s="51"/>
    </row>
    <row r="32" s="1" customFormat="1" ht="14.4" customHeight="1">
      <c r="B32" s="46"/>
      <c r="C32" s="47"/>
      <c r="D32" s="55" t="s">
        <v>44</v>
      </c>
      <c r="E32" s="55" t="s">
        <v>45</v>
      </c>
      <c r="F32" s="169">
        <f>ROUND(SUM(BE87:BE169), 0)</f>
        <v>0</v>
      </c>
      <c r="G32" s="47"/>
      <c r="H32" s="47"/>
      <c r="I32" s="170">
        <v>0.20999999999999999</v>
      </c>
      <c r="J32" s="169">
        <f>ROUND(ROUND((SUM(BE87:BE169)), 0)*I32, 2)</f>
        <v>0</v>
      </c>
      <c r="K32" s="51"/>
    </row>
    <row r="33" s="1" customFormat="1" ht="14.4" customHeight="1">
      <c r="B33" s="46"/>
      <c r="C33" s="47"/>
      <c r="D33" s="47"/>
      <c r="E33" s="55" t="s">
        <v>46</v>
      </c>
      <c r="F33" s="169">
        <f>ROUND(SUM(BF87:BF169), 0)</f>
        <v>0</v>
      </c>
      <c r="G33" s="47"/>
      <c r="H33" s="47"/>
      <c r="I33" s="170">
        <v>0.14999999999999999</v>
      </c>
      <c r="J33" s="169">
        <f>ROUND(ROUND((SUM(BF87:BF169)), 0)*I33, 2)</f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69">
        <f>ROUND(SUM(BG87:BG169), 0)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48</v>
      </c>
      <c r="F35" s="169">
        <f>ROUND(SUM(BH87:BH169), 0)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49</v>
      </c>
      <c r="F36" s="169">
        <f>ROUND(SUM(BI87:BI169), 0)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50</v>
      </c>
      <c r="E38" s="98"/>
      <c r="F38" s="98"/>
      <c r="G38" s="173" t="s">
        <v>51</v>
      </c>
      <c r="H38" s="174" t="s">
        <v>52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119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Kyjovka Bohuslavice - oprava koryta (55,710 - 56,670)</v>
      </c>
      <c r="F47" s="40"/>
      <c r="G47" s="40"/>
      <c r="H47" s="40"/>
      <c r="I47" s="156"/>
      <c r="J47" s="47"/>
      <c r="K47" s="51"/>
    </row>
    <row r="48">
      <c r="B48" s="28"/>
      <c r="C48" s="40" t="s">
        <v>115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249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117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 - 02.1 - SO - 02.1 - ÚSEK Č.1 KM 55,700 - 56,127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25</v>
      </c>
      <c r="D53" s="47"/>
      <c r="E53" s="47"/>
      <c r="F53" s="35" t="str">
        <f>F14</f>
        <v>Bohuslavice</v>
      </c>
      <c r="G53" s="47"/>
      <c r="H53" s="47"/>
      <c r="I53" s="158" t="s">
        <v>27</v>
      </c>
      <c r="J53" s="159" t="str">
        <f>IF(J14="","",J14)</f>
        <v>27. 9. 2018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31</v>
      </c>
      <c r="D55" s="47"/>
      <c r="E55" s="47"/>
      <c r="F55" s="35" t="str">
        <f>E17</f>
        <v xml:space="preserve"> </v>
      </c>
      <c r="G55" s="47"/>
      <c r="H55" s="47"/>
      <c r="I55" s="158" t="s">
        <v>37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35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120</v>
      </c>
      <c r="D58" s="171"/>
      <c r="E58" s="171"/>
      <c r="F58" s="171"/>
      <c r="G58" s="171"/>
      <c r="H58" s="171"/>
      <c r="I58" s="185"/>
      <c r="J58" s="186" t="s">
        <v>121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122</v>
      </c>
      <c r="D60" s="47"/>
      <c r="E60" s="47"/>
      <c r="F60" s="47"/>
      <c r="G60" s="47"/>
      <c r="H60" s="47"/>
      <c r="I60" s="156"/>
      <c r="J60" s="167">
        <f>J87</f>
        <v>0</v>
      </c>
      <c r="K60" s="51"/>
      <c r="AU60" s="24" t="s">
        <v>123</v>
      </c>
    </row>
    <row r="61" s="8" customFormat="1" ht="24.96" customHeight="1">
      <c r="B61" s="189"/>
      <c r="C61" s="190"/>
      <c r="D61" s="191" t="s">
        <v>124</v>
      </c>
      <c r="E61" s="192"/>
      <c r="F61" s="192"/>
      <c r="G61" s="192"/>
      <c r="H61" s="192"/>
      <c r="I61" s="193"/>
      <c r="J61" s="194">
        <f>J88</f>
        <v>0</v>
      </c>
      <c r="K61" s="195"/>
    </row>
    <row r="62" s="9" customFormat="1" ht="19.92" customHeight="1">
      <c r="B62" s="196"/>
      <c r="C62" s="197"/>
      <c r="D62" s="198" t="s">
        <v>125</v>
      </c>
      <c r="E62" s="199"/>
      <c r="F62" s="199"/>
      <c r="G62" s="199"/>
      <c r="H62" s="199"/>
      <c r="I62" s="200"/>
      <c r="J62" s="201">
        <f>J89</f>
        <v>0</v>
      </c>
      <c r="K62" s="202"/>
    </row>
    <row r="63" s="9" customFormat="1" ht="19.92" customHeight="1">
      <c r="B63" s="196"/>
      <c r="C63" s="197"/>
      <c r="D63" s="198" t="s">
        <v>251</v>
      </c>
      <c r="E63" s="199"/>
      <c r="F63" s="199"/>
      <c r="G63" s="199"/>
      <c r="H63" s="199"/>
      <c r="I63" s="200"/>
      <c r="J63" s="201">
        <f>J139</f>
        <v>0</v>
      </c>
      <c r="K63" s="202"/>
    </row>
    <row r="64" s="9" customFormat="1" ht="19.92" customHeight="1">
      <c r="B64" s="196"/>
      <c r="C64" s="197"/>
      <c r="D64" s="198" t="s">
        <v>252</v>
      </c>
      <c r="E64" s="199"/>
      <c r="F64" s="199"/>
      <c r="G64" s="199"/>
      <c r="H64" s="199"/>
      <c r="I64" s="200"/>
      <c r="J64" s="201">
        <f>J156</f>
        <v>0</v>
      </c>
      <c r="K64" s="202"/>
    </row>
    <row r="65" s="9" customFormat="1" ht="19.92" customHeight="1">
      <c r="B65" s="196"/>
      <c r="C65" s="197"/>
      <c r="D65" s="198" t="s">
        <v>253</v>
      </c>
      <c r="E65" s="199"/>
      <c r="F65" s="199"/>
      <c r="G65" s="199"/>
      <c r="H65" s="199"/>
      <c r="I65" s="200"/>
      <c r="J65" s="201">
        <f>J167</f>
        <v>0</v>
      </c>
      <c r="K65" s="202"/>
    </row>
    <row r="66" s="1" customFormat="1" ht="21.84" customHeight="1">
      <c r="B66" s="46"/>
      <c r="C66" s="47"/>
      <c r="D66" s="47"/>
      <c r="E66" s="47"/>
      <c r="F66" s="47"/>
      <c r="G66" s="47"/>
      <c r="H66" s="47"/>
      <c r="I66" s="156"/>
      <c r="J66" s="47"/>
      <c r="K66" s="51"/>
    </row>
    <row r="67" s="1" customFormat="1" ht="6.96" customHeight="1">
      <c r="B67" s="67"/>
      <c r="C67" s="68"/>
      <c r="D67" s="68"/>
      <c r="E67" s="68"/>
      <c r="F67" s="68"/>
      <c r="G67" s="68"/>
      <c r="H67" s="68"/>
      <c r="I67" s="178"/>
      <c r="J67" s="68"/>
      <c r="K67" s="69"/>
    </row>
    <row r="71" s="1" customFormat="1" ht="6.96" customHeight="1">
      <c r="B71" s="70"/>
      <c r="C71" s="71"/>
      <c r="D71" s="71"/>
      <c r="E71" s="71"/>
      <c r="F71" s="71"/>
      <c r="G71" s="71"/>
      <c r="H71" s="71"/>
      <c r="I71" s="181"/>
      <c r="J71" s="71"/>
      <c r="K71" s="71"/>
      <c r="L71" s="72"/>
    </row>
    <row r="72" s="1" customFormat="1" ht="36.96" customHeight="1">
      <c r="B72" s="46"/>
      <c r="C72" s="73" t="s">
        <v>126</v>
      </c>
      <c r="D72" s="74"/>
      <c r="E72" s="74"/>
      <c r="F72" s="74"/>
      <c r="G72" s="74"/>
      <c r="H72" s="74"/>
      <c r="I72" s="203"/>
      <c r="J72" s="74"/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 ht="14.4" customHeight="1">
      <c r="B74" s="46"/>
      <c r="C74" s="76" t="s">
        <v>18</v>
      </c>
      <c r="D74" s="74"/>
      <c r="E74" s="74"/>
      <c r="F74" s="74"/>
      <c r="G74" s="74"/>
      <c r="H74" s="74"/>
      <c r="I74" s="203"/>
      <c r="J74" s="74"/>
      <c r="K74" s="74"/>
      <c r="L74" s="72"/>
    </row>
    <row r="75" s="1" customFormat="1" ht="16.5" customHeight="1">
      <c r="B75" s="46"/>
      <c r="C75" s="74"/>
      <c r="D75" s="74"/>
      <c r="E75" s="204" t="str">
        <f>E7</f>
        <v>Kyjovka Bohuslavice - oprava koryta (55,710 - 56,670)</v>
      </c>
      <c r="F75" s="76"/>
      <c r="G75" s="76"/>
      <c r="H75" s="76"/>
      <c r="I75" s="203"/>
      <c r="J75" s="74"/>
      <c r="K75" s="74"/>
      <c r="L75" s="72"/>
    </row>
    <row r="76">
      <c r="B76" s="28"/>
      <c r="C76" s="76" t="s">
        <v>115</v>
      </c>
      <c r="D76" s="205"/>
      <c r="E76" s="205"/>
      <c r="F76" s="205"/>
      <c r="G76" s="205"/>
      <c r="H76" s="205"/>
      <c r="I76" s="148"/>
      <c r="J76" s="205"/>
      <c r="K76" s="205"/>
      <c r="L76" s="206"/>
    </row>
    <row r="77" s="1" customFormat="1" ht="16.5" customHeight="1">
      <c r="B77" s="46"/>
      <c r="C77" s="74"/>
      <c r="D77" s="74"/>
      <c r="E77" s="204" t="s">
        <v>249</v>
      </c>
      <c r="F77" s="74"/>
      <c r="G77" s="74"/>
      <c r="H77" s="74"/>
      <c r="I77" s="203"/>
      <c r="J77" s="74"/>
      <c r="K77" s="74"/>
      <c r="L77" s="72"/>
    </row>
    <row r="78" s="1" customFormat="1" ht="14.4" customHeight="1">
      <c r="B78" s="46"/>
      <c r="C78" s="76" t="s">
        <v>117</v>
      </c>
      <c r="D78" s="74"/>
      <c r="E78" s="74"/>
      <c r="F78" s="74"/>
      <c r="G78" s="74"/>
      <c r="H78" s="74"/>
      <c r="I78" s="203"/>
      <c r="J78" s="74"/>
      <c r="K78" s="74"/>
      <c r="L78" s="72"/>
    </row>
    <row r="79" s="1" customFormat="1" ht="17.25" customHeight="1">
      <c r="B79" s="46"/>
      <c r="C79" s="74"/>
      <c r="D79" s="74"/>
      <c r="E79" s="82" t="str">
        <f>E11</f>
        <v>SO - 02.1 - SO - 02.1 - ÚSEK Č.1 KM 55,700 - 56,127</v>
      </c>
      <c r="F79" s="74"/>
      <c r="G79" s="74"/>
      <c r="H79" s="74"/>
      <c r="I79" s="203"/>
      <c r="J79" s="74"/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203"/>
      <c r="J80" s="74"/>
      <c r="K80" s="74"/>
      <c r="L80" s="72"/>
    </row>
    <row r="81" s="1" customFormat="1" ht="18" customHeight="1">
      <c r="B81" s="46"/>
      <c r="C81" s="76" t="s">
        <v>25</v>
      </c>
      <c r="D81" s="74"/>
      <c r="E81" s="74"/>
      <c r="F81" s="207" t="str">
        <f>F14</f>
        <v>Bohuslavice</v>
      </c>
      <c r="G81" s="74"/>
      <c r="H81" s="74"/>
      <c r="I81" s="208" t="s">
        <v>27</v>
      </c>
      <c r="J81" s="85" t="str">
        <f>IF(J14="","",J14)</f>
        <v>27. 9. 2018</v>
      </c>
      <c r="K81" s="74"/>
      <c r="L81" s="72"/>
    </row>
    <row r="82" s="1" customFormat="1" ht="6.96" customHeight="1">
      <c r="B82" s="46"/>
      <c r="C82" s="74"/>
      <c r="D82" s="74"/>
      <c r="E82" s="74"/>
      <c r="F82" s="74"/>
      <c r="G82" s="74"/>
      <c r="H82" s="74"/>
      <c r="I82" s="203"/>
      <c r="J82" s="74"/>
      <c r="K82" s="74"/>
      <c r="L82" s="72"/>
    </row>
    <row r="83" s="1" customFormat="1">
      <c r="B83" s="46"/>
      <c r="C83" s="76" t="s">
        <v>31</v>
      </c>
      <c r="D83" s="74"/>
      <c r="E83" s="74"/>
      <c r="F83" s="207" t="str">
        <f>E17</f>
        <v xml:space="preserve"> </v>
      </c>
      <c r="G83" s="74"/>
      <c r="H83" s="74"/>
      <c r="I83" s="208" t="s">
        <v>37</v>
      </c>
      <c r="J83" s="207" t="str">
        <f>E23</f>
        <v xml:space="preserve"> </v>
      </c>
      <c r="K83" s="74"/>
      <c r="L83" s="72"/>
    </row>
    <row r="84" s="1" customFormat="1" ht="14.4" customHeight="1">
      <c r="B84" s="46"/>
      <c r="C84" s="76" t="s">
        <v>35</v>
      </c>
      <c r="D84" s="74"/>
      <c r="E84" s="74"/>
      <c r="F84" s="207" t="str">
        <f>IF(E20="","",E20)</f>
        <v/>
      </c>
      <c r="G84" s="74"/>
      <c r="H84" s="74"/>
      <c r="I84" s="203"/>
      <c r="J84" s="74"/>
      <c r="K84" s="74"/>
      <c r="L84" s="72"/>
    </row>
    <row r="85" s="1" customFormat="1" ht="10.32" customHeight="1">
      <c r="B85" s="46"/>
      <c r="C85" s="74"/>
      <c r="D85" s="74"/>
      <c r="E85" s="74"/>
      <c r="F85" s="74"/>
      <c r="G85" s="74"/>
      <c r="H85" s="74"/>
      <c r="I85" s="203"/>
      <c r="J85" s="74"/>
      <c r="K85" s="74"/>
      <c r="L85" s="72"/>
    </row>
    <row r="86" s="10" customFormat="1" ht="29.28" customHeight="1">
      <c r="B86" s="209"/>
      <c r="C86" s="210" t="s">
        <v>127</v>
      </c>
      <c r="D86" s="211" t="s">
        <v>59</v>
      </c>
      <c r="E86" s="211" t="s">
        <v>55</v>
      </c>
      <c r="F86" s="211" t="s">
        <v>128</v>
      </c>
      <c r="G86" s="211" t="s">
        <v>129</v>
      </c>
      <c r="H86" s="211" t="s">
        <v>130</v>
      </c>
      <c r="I86" s="212" t="s">
        <v>131</v>
      </c>
      <c r="J86" s="211" t="s">
        <v>121</v>
      </c>
      <c r="K86" s="213" t="s">
        <v>132</v>
      </c>
      <c r="L86" s="214"/>
      <c r="M86" s="102" t="s">
        <v>133</v>
      </c>
      <c r="N86" s="103" t="s">
        <v>44</v>
      </c>
      <c r="O86" s="103" t="s">
        <v>134</v>
      </c>
      <c r="P86" s="103" t="s">
        <v>135</v>
      </c>
      <c r="Q86" s="103" t="s">
        <v>136</v>
      </c>
      <c r="R86" s="103" t="s">
        <v>137</v>
      </c>
      <c r="S86" s="103" t="s">
        <v>138</v>
      </c>
      <c r="T86" s="104" t="s">
        <v>139</v>
      </c>
    </row>
    <row r="87" s="1" customFormat="1" ht="29.28" customHeight="1">
      <c r="B87" s="46"/>
      <c r="C87" s="108" t="s">
        <v>122</v>
      </c>
      <c r="D87" s="74"/>
      <c r="E87" s="74"/>
      <c r="F87" s="74"/>
      <c r="G87" s="74"/>
      <c r="H87" s="74"/>
      <c r="I87" s="203"/>
      <c r="J87" s="215">
        <f>BK87</f>
        <v>0</v>
      </c>
      <c r="K87" s="74"/>
      <c r="L87" s="72"/>
      <c r="M87" s="105"/>
      <c r="N87" s="106"/>
      <c r="O87" s="106"/>
      <c r="P87" s="216">
        <f>P88</f>
        <v>0</v>
      </c>
      <c r="Q87" s="106"/>
      <c r="R87" s="216">
        <f>R88</f>
        <v>924.90379999999982</v>
      </c>
      <c r="S87" s="106"/>
      <c r="T87" s="217">
        <f>T88</f>
        <v>0</v>
      </c>
      <c r="AT87" s="24" t="s">
        <v>73</v>
      </c>
      <c r="AU87" s="24" t="s">
        <v>123</v>
      </c>
      <c r="BK87" s="218">
        <f>BK88</f>
        <v>0</v>
      </c>
    </row>
    <row r="88" s="11" customFormat="1" ht="37.44" customHeight="1">
      <c r="B88" s="219"/>
      <c r="C88" s="220"/>
      <c r="D88" s="221" t="s">
        <v>73</v>
      </c>
      <c r="E88" s="222" t="s">
        <v>140</v>
      </c>
      <c r="F88" s="222" t="s">
        <v>141</v>
      </c>
      <c r="G88" s="220"/>
      <c r="H88" s="220"/>
      <c r="I88" s="223"/>
      <c r="J88" s="224">
        <f>BK88</f>
        <v>0</v>
      </c>
      <c r="K88" s="220"/>
      <c r="L88" s="225"/>
      <c r="M88" s="226"/>
      <c r="N88" s="227"/>
      <c r="O88" s="227"/>
      <c r="P88" s="228">
        <f>P89+P139+P156+P167</f>
        <v>0</v>
      </c>
      <c r="Q88" s="227"/>
      <c r="R88" s="228">
        <f>R89+R139+R156+R167</f>
        <v>924.90379999999982</v>
      </c>
      <c r="S88" s="227"/>
      <c r="T88" s="229">
        <f>T89+T139+T156+T167</f>
        <v>0</v>
      </c>
      <c r="AR88" s="230" t="s">
        <v>24</v>
      </c>
      <c r="AT88" s="231" t="s">
        <v>73</v>
      </c>
      <c r="AU88" s="231" t="s">
        <v>74</v>
      </c>
      <c r="AY88" s="230" t="s">
        <v>142</v>
      </c>
      <c r="BK88" s="232">
        <f>BK89+BK139+BK156+BK167</f>
        <v>0</v>
      </c>
    </row>
    <row r="89" s="11" customFormat="1" ht="19.92" customHeight="1">
      <c r="B89" s="219"/>
      <c r="C89" s="220"/>
      <c r="D89" s="221" t="s">
        <v>73</v>
      </c>
      <c r="E89" s="233" t="s">
        <v>24</v>
      </c>
      <c r="F89" s="233" t="s">
        <v>143</v>
      </c>
      <c r="G89" s="220"/>
      <c r="H89" s="220"/>
      <c r="I89" s="223"/>
      <c r="J89" s="234">
        <f>BK89</f>
        <v>0</v>
      </c>
      <c r="K89" s="220"/>
      <c r="L89" s="225"/>
      <c r="M89" s="226"/>
      <c r="N89" s="227"/>
      <c r="O89" s="227"/>
      <c r="P89" s="228">
        <f>SUM(P90:P138)</f>
        <v>0</v>
      </c>
      <c r="Q89" s="227"/>
      <c r="R89" s="228">
        <f>SUM(R90:R138)</f>
        <v>0.054630000000000005</v>
      </c>
      <c r="S89" s="227"/>
      <c r="T89" s="229">
        <f>SUM(T90:T138)</f>
        <v>0</v>
      </c>
      <c r="AR89" s="230" t="s">
        <v>24</v>
      </c>
      <c r="AT89" s="231" t="s">
        <v>73</v>
      </c>
      <c r="AU89" s="231" t="s">
        <v>24</v>
      </c>
      <c r="AY89" s="230" t="s">
        <v>142</v>
      </c>
      <c r="BK89" s="232">
        <f>SUM(BK90:BK138)</f>
        <v>0</v>
      </c>
    </row>
    <row r="90" s="1" customFormat="1" ht="25.5" customHeight="1">
      <c r="B90" s="46"/>
      <c r="C90" s="235" t="s">
        <v>24</v>
      </c>
      <c r="D90" s="235" t="s">
        <v>144</v>
      </c>
      <c r="E90" s="236" t="s">
        <v>254</v>
      </c>
      <c r="F90" s="237" t="s">
        <v>255</v>
      </c>
      <c r="G90" s="238" t="s">
        <v>171</v>
      </c>
      <c r="H90" s="239">
        <v>64.200000000000003</v>
      </c>
      <c r="I90" s="240"/>
      <c r="J90" s="241">
        <f>ROUND(I90*H90,2)</f>
        <v>0</v>
      </c>
      <c r="K90" s="237" t="s">
        <v>148</v>
      </c>
      <c r="L90" s="72"/>
      <c r="M90" s="242" t="s">
        <v>22</v>
      </c>
      <c r="N90" s="243" t="s">
        <v>45</v>
      </c>
      <c r="O90" s="47"/>
      <c r="P90" s="244">
        <f>O90*H90</f>
        <v>0</v>
      </c>
      <c r="Q90" s="244">
        <v>0</v>
      </c>
      <c r="R90" s="244">
        <f>Q90*H90</f>
        <v>0</v>
      </c>
      <c r="S90" s="244">
        <v>0</v>
      </c>
      <c r="T90" s="245">
        <f>S90*H90</f>
        <v>0</v>
      </c>
      <c r="AR90" s="24" t="s">
        <v>149</v>
      </c>
      <c r="AT90" s="24" t="s">
        <v>144</v>
      </c>
      <c r="AU90" s="24" t="s">
        <v>82</v>
      </c>
      <c r="AY90" s="24" t="s">
        <v>142</v>
      </c>
      <c r="BE90" s="246">
        <f>IF(N90="základní",J90,0)</f>
        <v>0</v>
      </c>
      <c r="BF90" s="246">
        <f>IF(N90="snížená",J90,0)</f>
        <v>0</v>
      </c>
      <c r="BG90" s="246">
        <f>IF(N90="zákl. přenesená",J90,0)</f>
        <v>0</v>
      </c>
      <c r="BH90" s="246">
        <f>IF(N90="sníž. přenesená",J90,0)</f>
        <v>0</v>
      </c>
      <c r="BI90" s="246">
        <f>IF(N90="nulová",J90,0)</f>
        <v>0</v>
      </c>
      <c r="BJ90" s="24" t="s">
        <v>24</v>
      </c>
      <c r="BK90" s="246">
        <f>ROUND(I90*H90,2)</f>
        <v>0</v>
      </c>
      <c r="BL90" s="24" t="s">
        <v>149</v>
      </c>
      <c r="BM90" s="24" t="s">
        <v>256</v>
      </c>
    </row>
    <row r="91" s="1" customFormat="1">
      <c r="B91" s="46"/>
      <c r="C91" s="74"/>
      <c r="D91" s="247" t="s">
        <v>151</v>
      </c>
      <c r="E91" s="74"/>
      <c r="F91" s="248" t="s">
        <v>257</v>
      </c>
      <c r="G91" s="74"/>
      <c r="H91" s="74"/>
      <c r="I91" s="203"/>
      <c r="J91" s="74"/>
      <c r="K91" s="74"/>
      <c r="L91" s="72"/>
      <c r="M91" s="249"/>
      <c r="N91" s="47"/>
      <c r="O91" s="47"/>
      <c r="P91" s="47"/>
      <c r="Q91" s="47"/>
      <c r="R91" s="47"/>
      <c r="S91" s="47"/>
      <c r="T91" s="95"/>
      <c r="AT91" s="24" t="s">
        <v>151</v>
      </c>
      <c r="AU91" s="24" t="s">
        <v>82</v>
      </c>
    </row>
    <row r="92" s="12" customFormat="1">
      <c r="B92" s="250"/>
      <c r="C92" s="251"/>
      <c r="D92" s="247" t="s">
        <v>153</v>
      </c>
      <c r="E92" s="252" t="s">
        <v>22</v>
      </c>
      <c r="F92" s="253" t="s">
        <v>258</v>
      </c>
      <c r="G92" s="251"/>
      <c r="H92" s="254">
        <v>64.200000000000003</v>
      </c>
      <c r="I92" s="255"/>
      <c r="J92" s="251"/>
      <c r="K92" s="251"/>
      <c r="L92" s="256"/>
      <c r="M92" s="257"/>
      <c r="N92" s="258"/>
      <c r="O92" s="258"/>
      <c r="P92" s="258"/>
      <c r="Q92" s="258"/>
      <c r="R92" s="258"/>
      <c r="S92" s="258"/>
      <c r="T92" s="259"/>
      <c r="AT92" s="260" t="s">
        <v>153</v>
      </c>
      <c r="AU92" s="260" t="s">
        <v>82</v>
      </c>
      <c r="AV92" s="12" t="s">
        <v>82</v>
      </c>
      <c r="AW92" s="12" t="s">
        <v>38</v>
      </c>
      <c r="AX92" s="12" t="s">
        <v>74</v>
      </c>
      <c r="AY92" s="260" t="s">
        <v>142</v>
      </c>
    </row>
    <row r="93" s="13" customFormat="1">
      <c r="B93" s="261"/>
      <c r="C93" s="262"/>
      <c r="D93" s="247" t="s">
        <v>153</v>
      </c>
      <c r="E93" s="263" t="s">
        <v>22</v>
      </c>
      <c r="F93" s="264" t="s">
        <v>259</v>
      </c>
      <c r="G93" s="262"/>
      <c r="H93" s="265">
        <v>64.200000000000003</v>
      </c>
      <c r="I93" s="266"/>
      <c r="J93" s="262"/>
      <c r="K93" s="262"/>
      <c r="L93" s="267"/>
      <c r="M93" s="268"/>
      <c r="N93" s="269"/>
      <c r="O93" s="269"/>
      <c r="P93" s="269"/>
      <c r="Q93" s="269"/>
      <c r="R93" s="269"/>
      <c r="S93" s="269"/>
      <c r="T93" s="270"/>
      <c r="AT93" s="271" t="s">
        <v>153</v>
      </c>
      <c r="AU93" s="271" t="s">
        <v>82</v>
      </c>
      <c r="AV93" s="13" t="s">
        <v>156</v>
      </c>
      <c r="AW93" s="13" t="s">
        <v>38</v>
      </c>
      <c r="AX93" s="13" t="s">
        <v>24</v>
      </c>
      <c r="AY93" s="271" t="s">
        <v>142</v>
      </c>
    </row>
    <row r="94" s="1" customFormat="1" ht="16.5" customHeight="1">
      <c r="B94" s="46"/>
      <c r="C94" s="235" t="s">
        <v>82</v>
      </c>
      <c r="D94" s="235" t="s">
        <v>144</v>
      </c>
      <c r="E94" s="236" t="s">
        <v>260</v>
      </c>
      <c r="F94" s="237" t="s">
        <v>261</v>
      </c>
      <c r="G94" s="238" t="s">
        <v>171</v>
      </c>
      <c r="H94" s="239">
        <v>264.80000000000001</v>
      </c>
      <c r="I94" s="240"/>
      <c r="J94" s="241">
        <f>ROUND(I94*H94,2)</f>
        <v>0</v>
      </c>
      <c r="K94" s="237" t="s">
        <v>148</v>
      </c>
      <c r="L94" s="72"/>
      <c r="M94" s="242" t="s">
        <v>22</v>
      </c>
      <c r="N94" s="243" t="s">
        <v>45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149</v>
      </c>
      <c r="AT94" s="24" t="s">
        <v>144</v>
      </c>
      <c r="AU94" s="24" t="s">
        <v>82</v>
      </c>
      <c r="AY94" s="24" t="s">
        <v>142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24</v>
      </c>
      <c r="BK94" s="246">
        <f>ROUND(I94*H94,2)</f>
        <v>0</v>
      </c>
      <c r="BL94" s="24" t="s">
        <v>149</v>
      </c>
      <c r="BM94" s="24" t="s">
        <v>262</v>
      </c>
    </row>
    <row r="95" s="1" customFormat="1">
      <c r="B95" s="46"/>
      <c r="C95" s="74"/>
      <c r="D95" s="247" t="s">
        <v>151</v>
      </c>
      <c r="E95" s="74"/>
      <c r="F95" s="248" t="s">
        <v>263</v>
      </c>
      <c r="G95" s="74"/>
      <c r="H95" s="74"/>
      <c r="I95" s="203"/>
      <c r="J95" s="74"/>
      <c r="K95" s="74"/>
      <c r="L95" s="72"/>
      <c r="M95" s="249"/>
      <c r="N95" s="47"/>
      <c r="O95" s="47"/>
      <c r="P95" s="47"/>
      <c r="Q95" s="47"/>
      <c r="R95" s="47"/>
      <c r="S95" s="47"/>
      <c r="T95" s="95"/>
      <c r="AT95" s="24" t="s">
        <v>151</v>
      </c>
      <c r="AU95" s="24" t="s">
        <v>82</v>
      </c>
    </row>
    <row r="96" s="12" customFormat="1">
      <c r="B96" s="250"/>
      <c r="C96" s="251"/>
      <c r="D96" s="247" t="s">
        <v>153</v>
      </c>
      <c r="E96" s="252" t="s">
        <v>22</v>
      </c>
      <c r="F96" s="253" t="s">
        <v>264</v>
      </c>
      <c r="G96" s="251"/>
      <c r="H96" s="254">
        <v>235.40000000000001</v>
      </c>
      <c r="I96" s="255"/>
      <c r="J96" s="251"/>
      <c r="K96" s="251"/>
      <c r="L96" s="256"/>
      <c r="M96" s="257"/>
      <c r="N96" s="258"/>
      <c r="O96" s="258"/>
      <c r="P96" s="258"/>
      <c r="Q96" s="258"/>
      <c r="R96" s="258"/>
      <c r="S96" s="258"/>
      <c r="T96" s="259"/>
      <c r="AT96" s="260" t="s">
        <v>153</v>
      </c>
      <c r="AU96" s="260" t="s">
        <v>82</v>
      </c>
      <c r="AV96" s="12" t="s">
        <v>82</v>
      </c>
      <c r="AW96" s="12" t="s">
        <v>38</v>
      </c>
      <c r="AX96" s="12" t="s">
        <v>74</v>
      </c>
      <c r="AY96" s="260" t="s">
        <v>142</v>
      </c>
    </row>
    <row r="97" s="13" customFormat="1">
      <c r="B97" s="261"/>
      <c r="C97" s="262"/>
      <c r="D97" s="247" t="s">
        <v>153</v>
      </c>
      <c r="E97" s="263" t="s">
        <v>22</v>
      </c>
      <c r="F97" s="264" t="s">
        <v>259</v>
      </c>
      <c r="G97" s="262"/>
      <c r="H97" s="265">
        <v>235.40000000000001</v>
      </c>
      <c r="I97" s="266"/>
      <c r="J97" s="262"/>
      <c r="K97" s="262"/>
      <c r="L97" s="267"/>
      <c r="M97" s="268"/>
      <c r="N97" s="269"/>
      <c r="O97" s="269"/>
      <c r="P97" s="269"/>
      <c r="Q97" s="269"/>
      <c r="R97" s="269"/>
      <c r="S97" s="269"/>
      <c r="T97" s="270"/>
      <c r="AT97" s="271" t="s">
        <v>153</v>
      </c>
      <c r="AU97" s="271" t="s">
        <v>82</v>
      </c>
      <c r="AV97" s="13" t="s">
        <v>156</v>
      </c>
      <c r="AW97" s="13" t="s">
        <v>38</v>
      </c>
      <c r="AX97" s="13" t="s">
        <v>74</v>
      </c>
      <c r="AY97" s="271" t="s">
        <v>142</v>
      </c>
    </row>
    <row r="98" s="12" customFormat="1">
      <c r="B98" s="250"/>
      <c r="C98" s="251"/>
      <c r="D98" s="247" t="s">
        <v>153</v>
      </c>
      <c r="E98" s="252" t="s">
        <v>22</v>
      </c>
      <c r="F98" s="253" t="s">
        <v>265</v>
      </c>
      <c r="G98" s="251"/>
      <c r="H98" s="254">
        <v>29.399999999999999</v>
      </c>
      <c r="I98" s="255"/>
      <c r="J98" s="251"/>
      <c r="K98" s="251"/>
      <c r="L98" s="256"/>
      <c r="M98" s="257"/>
      <c r="N98" s="258"/>
      <c r="O98" s="258"/>
      <c r="P98" s="258"/>
      <c r="Q98" s="258"/>
      <c r="R98" s="258"/>
      <c r="S98" s="258"/>
      <c r="T98" s="259"/>
      <c r="AT98" s="260" t="s">
        <v>153</v>
      </c>
      <c r="AU98" s="260" t="s">
        <v>82</v>
      </c>
      <c r="AV98" s="12" t="s">
        <v>82</v>
      </c>
      <c r="AW98" s="12" t="s">
        <v>38</v>
      </c>
      <c r="AX98" s="12" t="s">
        <v>74</v>
      </c>
      <c r="AY98" s="260" t="s">
        <v>142</v>
      </c>
    </row>
    <row r="99" s="13" customFormat="1">
      <c r="B99" s="261"/>
      <c r="C99" s="262"/>
      <c r="D99" s="247" t="s">
        <v>153</v>
      </c>
      <c r="E99" s="263" t="s">
        <v>22</v>
      </c>
      <c r="F99" s="264" t="s">
        <v>266</v>
      </c>
      <c r="G99" s="262"/>
      <c r="H99" s="265">
        <v>29.399999999999999</v>
      </c>
      <c r="I99" s="266"/>
      <c r="J99" s="262"/>
      <c r="K99" s="262"/>
      <c r="L99" s="267"/>
      <c r="M99" s="268"/>
      <c r="N99" s="269"/>
      <c r="O99" s="269"/>
      <c r="P99" s="269"/>
      <c r="Q99" s="269"/>
      <c r="R99" s="269"/>
      <c r="S99" s="269"/>
      <c r="T99" s="270"/>
      <c r="AT99" s="271" t="s">
        <v>153</v>
      </c>
      <c r="AU99" s="271" t="s">
        <v>82</v>
      </c>
      <c r="AV99" s="13" t="s">
        <v>156</v>
      </c>
      <c r="AW99" s="13" t="s">
        <v>38</v>
      </c>
      <c r="AX99" s="13" t="s">
        <v>74</v>
      </c>
      <c r="AY99" s="271" t="s">
        <v>142</v>
      </c>
    </row>
    <row r="100" s="14" customFormat="1">
      <c r="B100" s="272"/>
      <c r="C100" s="273"/>
      <c r="D100" s="247" t="s">
        <v>153</v>
      </c>
      <c r="E100" s="274" t="s">
        <v>22</v>
      </c>
      <c r="F100" s="275" t="s">
        <v>159</v>
      </c>
      <c r="G100" s="273"/>
      <c r="H100" s="276">
        <v>264.80000000000001</v>
      </c>
      <c r="I100" s="277"/>
      <c r="J100" s="273"/>
      <c r="K100" s="273"/>
      <c r="L100" s="278"/>
      <c r="M100" s="279"/>
      <c r="N100" s="280"/>
      <c r="O100" s="280"/>
      <c r="P100" s="280"/>
      <c r="Q100" s="280"/>
      <c r="R100" s="280"/>
      <c r="S100" s="280"/>
      <c r="T100" s="281"/>
      <c r="AT100" s="282" t="s">
        <v>153</v>
      </c>
      <c r="AU100" s="282" t="s">
        <v>82</v>
      </c>
      <c r="AV100" s="14" t="s">
        <v>149</v>
      </c>
      <c r="AW100" s="14" t="s">
        <v>38</v>
      </c>
      <c r="AX100" s="14" t="s">
        <v>24</v>
      </c>
      <c r="AY100" s="282" t="s">
        <v>142</v>
      </c>
    </row>
    <row r="101" s="1" customFormat="1" ht="16.5" customHeight="1">
      <c r="B101" s="46"/>
      <c r="C101" s="235" t="s">
        <v>156</v>
      </c>
      <c r="D101" s="235" t="s">
        <v>144</v>
      </c>
      <c r="E101" s="236" t="s">
        <v>267</v>
      </c>
      <c r="F101" s="237" t="s">
        <v>268</v>
      </c>
      <c r="G101" s="238" t="s">
        <v>171</v>
      </c>
      <c r="H101" s="239">
        <v>79.439999999999998</v>
      </c>
      <c r="I101" s="240"/>
      <c r="J101" s="241">
        <f>ROUND(I101*H101,2)</f>
        <v>0</v>
      </c>
      <c r="K101" s="237" t="s">
        <v>148</v>
      </c>
      <c r="L101" s="72"/>
      <c r="M101" s="242" t="s">
        <v>22</v>
      </c>
      <c r="N101" s="243" t="s">
        <v>45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149</v>
      </c>
      <c r="AT101" s="24" t="s">
        <v>144</v>
      </c>
      <c r="AU101" s="24" t="s">
        <v>82</v>
      </c>
      <c r="AY101" s="24" t="s">
        <v>142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24</v>
      </c>
      <c r="BK101" s="246">
        <f>ROUND(I101*H101,2)</f>
        <v>0</v>
      </c>
      <c r="BL101" s="24" t="s">
        <v>149</v>
      </c>
      <c r="BM101" s="24" t="s">
        <v>269</v>
      </c>
    </row>
    <row r="102" s="1" customFormat="1">
      <c r="B102" s="46"/>
      <c r="C102" s="74"/>
      <c r="D102" s="247" t="s">
        <v>151</v>
      </c>
      <c r="E102" s="74"/>
      <c r="F102" s="248" t="s">
        <v>270</v>
      </c>
      <c r="G102" s="74"/>
      <c r="H102" s="74"/>
      <c r="I102" s="203"/>
      <c r="J102" s="74"/>
      <c r="K102" s="74"/>
      <c r="L102" s="72"/>
      <c r="M102" s="249"/>
      <c r="N102" s="47"/>
      <c r="O102" s="47"/>
      <c r="P102" s="47"/>
      <c r="Q102" s="47"/>
      <c r="R102" s="47"/>
      <c r="S102" s="47"/>
      <c r="T102" s="95"/>
      <c r="AT102" s="24" t="s">
        <v>151</v>
      </c>
      <c r="AU102" s="24" t="s">
        <v>82</v>
      </c>
    </row>
    <row r="103" s="12" customFormat="1">
      <c r="B103" s="250"/>
      <c r="C103" s="251"/>
      <c r="D103" s="247" t="s">
        <v>153</v>
      </c>
      <c r="E103" s="252" t="s">
        <v>22</v>
      </c>
      <c r="F103" s="253" t="s">
        <v>271</v>
      </c>
      <c r="G103" s="251"/>
      <c r="H103" s="254">
        <v>79.439999999999998</v>
      </c>
      <c r="I103" s="255"/>
      <c r="J103" s="251"/>
      <c r="K103" s="251"/>
      <c r="L103" s="256"/>
      <c r="M103" s="257"/>
      <c r="N103" s="258"/>
      <c r="O103" s="258"/>
      <c r="P103" s="258"/>
      <c r="Q103" s="258"/>
      <c r="R103" s="258"/>
      <c r="S103" s="258"/>
      <c r="T103" s="259"/>
      <c r="AT103" s="260" t="s">
        <v>153</v>
      </c>
      <c r="AU103" s="260" t="s">
        <v>82</v>
      </c>
      <c r="AV103" s="12" t="s">
        <v>82</v>
      </c>
      <c r="AW103" s="12" t="s">
        <v>38</v>
      </c>
      <c r="AX103" s="12" t="s">
        <v>24</v>
      </c>
      <c r="AY103" s="260" t="s">
        <v>142</v>
      </c>
    </row>
    <row r="104" s="1" customFormat="1" ht="16.5" customHeight="1">
      <c r="B104" s="46"/>
      <c r="C104" s="235" t="s">
        <v>149</v>
      </c>
      <c r="D104" s="235" t="s">
        <v>144</v>
      </c>
      <c r="E104" s="236" t="s">
        <v>272</v>
      </c>
      <c r="F104" s="237" t="s">
        <v>273</v>
      </c>
      <c r="G104" s="238" t="s">
        <v>171</v>
      </c>
      <c r="H104" s="239">
        <v>264.80000000000001</v>
      </c>
      <c r="I104" s="240"/>
      <c r="J104" s="241">
        <f>ROUND(I104*H104,2)</f>
        <v>0</v>
      </c>
      <c r="K104" s="237" t="s">
        <v>148</v>
      </c>
      <c r="L104" s="72"/>
      <c r="M104" s="242" t="s">
        <v>22</v>
      </c>
      <c r="N104" s="243" t="s">
        <v>45</v>
      </c>
      <c r="O104" s="47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4" t="s">
        <v>149</v>
      </c>
      <c r="AT104" s="24" t="s">
        <v>144</v>
      </c>
      <c r="AU104" s="24" t="s">
        <v>82</v>
      </c>
      <c r="AY104" s="24" t="s">
        <v>142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24</v>
      </c>
      <c r="BK104" s="246">
        <f>ROUND(I104*H104,2)</f>
        <v>0</v>
      </c>
      <c r="BL104" s="24" t="s">
        <v>149</v>
      </c>
      <c r="BM104" s="24" t="s">
        <v>274</v>
      </c>
    </row>
    <row r="105" s="1" customFormat="1">
      <c r="B105" s="46"/>
      <c r="C105" s="74"/>
      <c r="D105" s="247" t="s">
        <v>151</v>
      </c>
      <c r="E105" s="74"/>
      <c r="F105" s="248" t="s">
        <v>275</v>
      </c>
      <c r="G105" s="74"/>
      <c r="H105" s="74"/>
      <c r="I105" s="203"/>
      <c r="J105" s="74"/>
      <c r="K105" s="74"/>
      <c r="L105" s="72"/>
      <c r="M105" s="249"/>
      <c r="N105" s="47"/>
      <c r="O105" s="47"/>
      <c r="P105" s="47"/>
      <c r="Q105" s="47"/>
      <c r="R105" s="47"/>
      <c r="S105" s="47"/>
      <c r="T105" s="95"/>
      <c r="AT105" s="24" t="s">
        <v>151</v>
      </c>
      <c r="AU105" s="24" t="s">
        <v>82</v>
      </c>
    </row>
    <row r="106" s="12" customFormat="1">
      <c r="B106" s="250"/>
      <c r="C106" s="251"/>
      <c r="D106" s="247" t="s">
        <v>153</v>
      </c>
      <c r="E106" s="252" t="s">
        <v>22</v>
      </c>
      <c r="F106" s="253" t="s">
        <v>276</v>
      </c>
      <c r="G106" s="251"/>
      <c r="H106" s="254">
        <v>264.80000000000001</v>
      </c>
      <c r="I106" s="255"/>
      <c r="J106" s="251"/>
      <c r="K106" s="251"/>
      <c r="L106" s="256"/>
      <c r="M106" s="257"/>
      <c r="N106" s="258"/>
      <c r="O106" s="258"/>
      <c r="P106" s="258"/>
      <c r="Q106" s="258"/>
      <c r="R106" s="258"/>
      <c r="S106" s="258"/>
      <c r="T106" s="259"/>
      <c r="AT106" s="260" t="s">
        <v>153</v>
      </c>
      <c r="AU106" s="260" t="s">
        <v>82</v>
      </c>
      <c r="AV106" s="12" t="s">
        <v>82</v>
      </c>
      <c r="AW106" s="12" t="s">
        <v>38</v>
      </c>
      <c r="AX106" s="12" t="s">
        <v>24</v>
      </c>
      <c r="AY106" s="260" t="s">
        <v>142</v>
      </c>
    </row>
    <row r="107" s="1" customFormat="1" ht="16.5" customHeight="1">
      <c r="B107" s="46"/>
      <c r="C107" s="235" t="s">
        <v>177</v>
      </c>
      <c r="D107" s="235" t="s">
        <v>144</v>
      </c>
      <c r="E107" s="236" t="s">
        <v>178</v>
      </c>
      <c r="F107" s="237" t="s">
        <v>179</v>
      </c>
      <c r="G107" s="238" t="s">
        <v>171</v>
      </c>
      <c r="H107" s="239">
        <v>264.80000000000001</v>
      </c>
      <c r="I107" s="240"/>
      <c r="J107" s="241">
        <f>ROUND(I107*H107,2)</f>
        <v>0</v>
      </c>
      <c r="K107" s="237" t="s">
        <v>148</v>
      </c>
      <c r="L107" s="72"/>
      <c r="M107" s="242" t="s">
        <v>22</v>
      </c>
      <c r="N107" s="243" t="s">
        <v>45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149</v>
      </c>
      <c r="AT107" s="24" t="s">
        <v>144</v>
      </c>
      <c r="AU107" s="24" t="s">
        <v>82</v>
      </c>
      <c r="AY107" s="24" t="s">
        <v>142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24</v>
      </c>
      <c r="BK107" s="246">
        <f>ROUND(I107*H107,2)</f>
        <v>0</v>
      </c>
      <c r="BL107" s="24" t="s">
        <v>149</v>
      </c>
      <c r="BM107" s="24" t="s">
        <v>277</v>
      </c>
    </row>
    <row r="108" s="1" customFormat="1">
      <c r="B108" s="46"/>
      <c r="C108" s="74"/>
      <c r="D108" s="247" t="s">
        <v>151</v>
      </c>
      <c r="E108" s="74"/>
      <c r="F108" s="248" t="s">
        <v>181</v>
      </c>
      <c r="G108" s="74"/>
      <c r="H108" s="74"/>
      <c r="I108" s="203"/>
      <c r="J108" s="74"/>
      <c r="K108" s="74"/>
      <c r="L108" s="72"/>
      <c r="M108" s="249"/>
      <c r="N108" s="47"/>
      <c r="O108" s="47"/>
      <c r="P108" s="47"/>
      <c r="Q108" s="47"/>
      <c r="R108" s="47"/>
      <c r="S108" s="47"/>
      <c r="T108" s="95"/>
      <c r="AT108" s="24" t="s">
        <v>151</v>
      </c>
      <c r="AU108" s="24" t="s">
        <v>82</v>
      </c>
    </row>
    <row r="109" s="1" customFormat="1" ht="25.5" customHeight="1">
      <c r="B109" s="46"/>
      <c r="C109" s="235" t="s">
        <v>182</v>
      </c>
      <c r="D109" s="235" t="s">
        <v>144</v>
      </c>
      <c r="E109" s="236" t="s">
        <v>183</v>
      </c>
      <c r="F109" s="237" t="s">
        <v>184</v>
      </c>
      <c r="G109" s="238" t="s">
        <v>171</v>
      </c>
      <c r="H109" s="239">
        <v>3972</v>
      </c>
      <c r="I109" s="240"/>
      <c r="J109" s="241">
        <f>ROUND(I109*H109,2)</f>
        <v>0</v>
      </c>
      <c r="K109" s="237" t="s">
        <v>148</v>
      </c>
      <c r="L109" s="72"/>
      <c r="M109" s="242" t="s">
        <v>22</v>
      </c>
      <c r="N109" s="243" t="s">
        <v>45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4" t="s">
        <v>149</v>
      </c>
      <c r="AT109" s="24" t="s">
        <v>144</v>
      </c>
      <c r="AU109" s="24" t="s">
        <v>82</v>
      </c>
      <c r="AY109" s="24" t="s">
        <v>142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24</v>
      </c>
      <c r="BK109" s="246">
        <f>ROUND(I109*H109,2)</f>
        <v>0</v>
      </c>
      <c r="BL109" s="24" t="s">
        <v>149</v>
      </c>
      <c r="BM109" s="24" t="s">
        <v>278</v>
      </c>
    </row>
    <row r="110" s="1" customFormat="1">
      <c r="B110" s="46"/>
      <c r="C110" s="74"/>
      <c r="D110" s="247" t="s">
        <v>151</v>
      </c>
      <c r="E110" s="74"/>
      <c r="F110" s="248" t="s">
        <v>186</v>
      </c>
      <c r="G110" s="74"/>
      <c r="H110" s="74"/>
      <c r="I110" s="203"/>
      <c r="J110" s="74"/>
      <c r="K110" s="74"/>
      <c r="L110" s="72"/>
      <c r="M110" s="249"/>
      <c r="N110" s="47"/>
      <c r="O110" s="47"/>
      <c r="P110" s="47"/>
      <c r="Q110" s="47"/>
      <c r="R110" s="47"/>
      <c r="S110" s="47"/>
      <c r="T110" s="95"/>
      <c r="AT110" s="24" t="s">
        <v>151</v>
      </c>
      <c r="AU110" s="24" t="s">
        <v>82</v>
      </c>
    </row>
    <row r="111" s="12" customFormat="1">
      <c r="B111" s="250"/>
      <c r="C111" s="251"/>
      <c r="D111" s="247" t="s">
        <v>153</v>
      </c>
      <c r="E111" s="251"/>
      <c r="F111" s="253" t="s">
        <v>279</v>
      </c>
      <c r="G111" s="251"/>
      <c r="H111" s="254">
        <v>3972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AT111" s="260" t="s">
        <v>153</v>
      </c>
      <c r="AU111" s="260" t="s">
        <v>82</v>
      </c>
      <c r="AV111" s="12" t="s">
        <v>82</v>
      </c>
      <c r="AW111" s="12" t="s">
        <v>6</v>
      </c>
      <c r="AX111" s="12" t="s">
        <v>24</v>
      </c>
      <c r="AY111" s="260" t="s">
        <v>142</v>
      </c>
    </row>
    <row r="112" s="1" customFormat="1" ht="16.5" customHeight="1">
      <c r="B112" s="46"/>
      <c r="C112" s="235" t="s">
        <v>188</v>
      </c>
      <c r="D112" s="235" t="s">
        <v>144</v>
      </c>
      <c r="E112" s="236" t="s">
        <v>189</v>
      </c>
      <c r="F112" s="237" t="s">
        <v>190</v>
      </c>
      <c r="G112" s="238" t="s">
        <v>171</v>
      </c>
      <c r="H112" s="239">
        <v>264.80000000000001</v>
      </c>
      <c r="I112" s="240"/>
      <c r="J112" s="241">
        <f>ROUND(I112*H112,2)</f>
        <v>0</v>
      </c>
      <c r="K112" s="237" t="s">
        <v>148</v>
      </c>
      <c r="L112" s="72"/>
      <c r="M112" s="242" t="s">
        <v>22</v>
      </c>
      <c r="N112" s="243" t="s">
        <v>45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4" t="s">
        <v>149</v>
      </c>
      <c r="AT112" s="24" t="s">
        <v>144</v>
      </c>
      <c r="AU112" s="24" t="s">
        <v>82</v>
      </c>
      <c r="AY112" s="24" t="s">
        <v>142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24</v>
      </c>
      <c r="BK112" s="246">
        <f>ROUND(I112*H112,2)</f>
        <v>0</v>
      </c>
      <c r="BL112" s="24" t="s">
        <v>149</v>
      </c>
      <c r="BM112" s="24" t="s">
        <v>280</v>
      </c>
    </row>
    <row r="113" s="1" customFormat="1">
      <c r="B113" s="46"/>
      <c r="C113" s="74"/>
      <c r="D113" s="247" t="s">
        <v>151</v>
      </c>
      <c r="E113" s="74"/>
      <c r="F113" s="248" t="s">
        <v>192</v>
      </c>
      <c r="G113" s="74"/>
      <c r="H113" s="74"/>
      <c r="I113" s="203"/>
      <c r="J113" s="74"/>
      <c r="K113" s="74"/>
      <c r="L113" s="72"/>
      <c r="M113" s="249"/>
      <c r="N113" s="47"/>
      <c r="O113" s="47"/>
      <c r="P113" s="47"/>
      <c r="Q113" s="47"/>
      <c r="R113" s="47"/>
      <c r="S113" s="47"/>
      <c r="T113" s="95"/>
      <c r="AT113" s="24" t="s">
        <v>151</v>
      </c>
      <c r="AU113" s="24" t="s">
        <v>82</v>
      </c>
    </row>
    <row r="114" s="1" customFormat="1" ht="16.5" customHeight="1">
      <c r="B114" s="46"/>
      <c r="C114" s="235" t="s">
        <v>193</v>
      </c>
      <c r="D114" s="235" t="s">
        <v>144</v>
      </c>
      <c r="E114" s="236" t="s">
        <v>194</v>
      </c>
      <c r="F114" s="237" t="s">
        <v>195</v>
      </c>
      <c r="G114" s="238" t="s">
        <v>196</v>
      </c>
      <c r="H114" s="239">
        <v>476.63999999999999</v>
      </c>
      <c r="I114" s="240"/>
      <c r="J114" s="241">
        <f>ROUND(I114*H114,2)</f>
        <v>0</v>
      </c>
      <c r="K114" s="237" t="s">
        <v>148</v>
      </c>
      <c r="L114" s="72"/>
      <c r="M114" s="242" t="s">
        <v>22</v>
      </c>
      <c r="N114" s="243" t="s">
        <v>45</v>
      </c>
      <c r="O114" s="47"/>
      <c r="P114" s="244">
        <f>O114*H114</f>
        <v>0</v>
      </c>
      <c r="Q114" s="244">
        <v>0</v>
      </c>
      <c r="R114" s="244">
        <f>Q114*H114</f>
        <v>0</v>
      </c>
      <c r="S114" s="244">
        <v>0</v>
      </c>
      <c r="T114" s="245">
        <f>S114*H114</f>
        <v>0</v>
      </c>
      <c r="AR114" s="24" t="s">
        <v>149</v>
      </c>
      <c r="AT114" s="24" t="s">
        <v>144</v>
      </c>
      <c r="AU114" s="24" t="s">
        <v>82</v>
      </c>
      <c r="AY114" s="24" t="s">
        <v>142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4" t="s">
        <v>24</v>
      </c>
      <c r="BK114" s="246">
        <f>ROUND(I114*H114,2)</f>
        <v>0</v>
      </c>
      <c r="BL114" s="24" t="s">
        <v>149</v>
      </c>
      <c r="BM114" s="24" t="s">
        <v>281</v>
      </c>
    </row>
    <row r="115" s="1" customFormat="1">
      <c r="B115" s="46"/>
      <c r="C115" s="74"/>
      <c r="D115" s="247" t="s">
        <v>151</v>
      </c>
      <c r="E115" s="74"/>
      <c r="F115" s="248" t="s">
        <v>198</v>
      </c>
      <c r="G115" s="74"/>
      <c r="H115" s="74"/>
      <c r="I115" s="203"/>
      <c r="J115" s="74"/>
      <c r="K115" s="74"/>
      <c r="L115" s="72"/>
      <c r="M115" s="249"/>
      <c r="N115" s="47"/>
      <c r="O115" s="47"/>
      <c r="P115" s="47"/>
      <c r="Q115" s="47"/>
      <c r="R115" s="47"/>
      <c r="S115" s="47"/>
      <c r="T115" s="95"/>
      <c r="AT115" s="24" t="s">
        <v>151</v>
      </c>
      <c r="AU115" s="24" t="s">
        <v>82</v>
      </c>
    </row>
    <row r="116" s="12" customFormat="1">
      <c r="B116" s="250"/>
      <c r="C116" s="251"/>
      <c r="D116" s="247" t="s">
        <v>153</v>
      </c>
      <c r="E116" s="252" t="s">
        <v>22</v>
      </c>
      <c r="F116" s="253" t="s">
        <v>282</v>
      </c>
      <c r="G116" s="251"/>
      <c r="H116" s="254">
        <v>476.63999999999999</v>
      </c>
      <c r="I116" s="255"/>
      <c r="J116" s="251"/>
      <c r="K116" s="251"/>
      <c r="L116" s="256"/>
      <c r="M116" s="257"/>
      <c r="N116" s="258"/>
      <c r="O116" s="258"/>
      <c r="P116" s="258"/>
      <c r="Q116" s="258"/>
      <c r="R116" s="258"/>
      <c r="S116" s="258"/>
      <c r="T116" s="259"/>
      <c r="AT116" s="260" t="s">
        <v>153</v>
      </c>
      <c r="AU116" s="260" t="s">
        <v>82</v>
      </c>
      <c r="AV116" s="12" t="s">
        <v>82</v>
      </c>
      <c r="AW116" s="12" t="s">
        <v>38</v>
      </c>
      <c r="AX116" s="12" t="s">
        <v>74</v>
      </c>
      <c r="AY116" s="260" t="s">
        <v>142</v>
      </c>
    </row>
    <row r="117" s="14" customFormat="1">
      <c r="B117" s="272"/>
      <c r="C117" s="273"/>
      <c r="D117" s="247" t="s">
        <v>153</v>
      </c>
      <c r="E117" s="274" t="s">
        <v>22</v>
      </c>
      <c r="F117" s="275" t="s">
        <v>159</v>
      </c>
      <c r="G117" s="273"/>
      <c r="H117" s="276">
        <v>476.63999999999999</v>
      </c>
      <c r="I117" s="277"/>
      <c r="J117" s="273"/>
      <c r="K117" s="273"/>
      <c r="L117" s="278"/>
      <c r="M117" s="279"/>
      <c r="N117" s="280"/>
      <c r="O117" s="280"/>
      <c r="P117" s="280"/>
      <c r="Q117" s="280"/>
      <c r="R117" s="280"/>
      <c r="S117" s="280"/>
      <c r="T117" s="281"/>
      <c r="AT117" s="282" t="s">
        <v>153</v>
      </c>
      <c r="AU117" s="282" t="s">
        <v>82</v>
      </c>
      <c r="AV117" s="14" t="s">
        <v>149</v>
      </c>
      <c r="AW117" s="14" t="s">
        <v>38</v>
      </c>
      <c r="AX117" s="14" t="s">
        <v>24</v>
      </c>
      <c r="AY117" s="282" t="s">
        <v>142</v>
      </c>
    </row>
    <row r="118" s="1" customFormat="1" ht="16.5" customHeight="1">
      <c r="B118" s="46"/>
      <c r="C118" s="235" t="s">
        <v>200</v>
      </c>
      <c r="D118" s="235" t="s">
        <v>144</v>
      </c>
      <c r="E118" s="236" t="s">
        <v>283</v>
      </c>
      <c r="F118" s="237" t="s">
        <v>284</v>
      </c>
      <c r="G118" s="238" t="s">
        <v>147</v>
      </c>
      <c r="H118" s="239">
        <v>3642</v>
      </c>
      <c r="I118" s="240"/>
      <c r="J118" s="241">
        <f>ROUND(I118*H118,2)</f>
        <v>0</v>
      </c>
      <c r="K118" s="237" t="s">
        <v>148</v>
      </c>
      <c r="L118" s="72"/>
      <c r="M118" s="242" t="s">
        <v>22</v>
      </c>
      <c r="N118" s="243" t="s">
        <v>45</v>
      </c>
      <c r="O118" s="47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4" t="s">
        <v>149</v>
      </c>
      <c r="AT118" s="24" t="s">
        <v>144</v>
      </c>
      <c r="AU118" s="24" t="s">
        <v>82</v>
      </c>
      <c r="AY118" s="24" t="s">
        <v>142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24</v>
      </c>
      <c r="BK118" s="246">
        <f>ROUND(I118*H118,2)</f>
        <v>0</v>
      </c>
      <c r="BL118" s="24" t="s">
        <v>149</v>
      </c>
      <c r="BM118" s="24" t="s">
        <v>285</v>
      </c>
    </row>
    <row r="119" s="1" customFormat="1">
      <c r="B119" s="46"/>
      <c r="C119" s="74"/>
      <c r="D119" s="247" t="s">
        <v>151</v>
      </c>
      <c r="E119" s="74"/>
      <c r="F119" s="248" t="s">
        <v>286</v>
      </c>
      <c r="G119" s="74"/>
      <c r="H119" s="74"/>
      <c r="I119" s="203"/>
      <c r="J119" s="74"/>
      <c r="K119" s="74"/>
      <c r="L119" s="72"/>
      <c r="M119" s="249"/>
      <c r="N119" s="47"/>
      <c r="O119" s="47"/>
      <c r="P119" s="47"/>
      <c r="Q119" s="47"/>
      <c r="R119" s="47"/>
      <c r="S119" s="47"/>
      <c r="T119" s="95"/>
      <c r="AT119" s="24" t="s">
        <v>151</v>
      </c>
      <c r="AU119" s="24" t="s">
        <v>82</v>
      </c>
    </row>
    <row r="120" s="12" customFormat="1">
      <c r="B120" s="250"/>
      <c r="C120" s="251"/>
      <c r="D120" s="247" t="s">
        <v>153</v>
      </c>
      <c r="E120" s="252" t="s">
        <v>22</v>
      </c>
      <c r="F120" s="253" t="s">
        <v>287</v>
      </c>
      <c r="G120" s="251"/>
      <c r="H120" s="254">
        <v>3642</v>
      </c>
      <c r="I120" s="255"/>
      <c r="J120" s="251"/>
      <c r="K120" s="251"/>
      <c r="L120" s="256"/>
      <c r="M120" s="257"/>
      <c r="N120" s="258"/>
      <c r="O120" s="258"/>
      <c r="P120" s="258"/>
      <c r="Q120" s="258"/>
      <c r="R120" s="258"/>
      <c r="S120" s="258"/>
      <c r="T120" s="259"/>
      <c r="AT120" s="260" t="s">
        <v>153</v>
      </c>
      <c r="AU120" s="260" t="s">
        <v>82</v>
      </c>
      <c r="AV120" s="12" t="s">
        <v>82</v>
      </c>
      <c r="AW120" s="12" t="s">
        <v>38</v>
      </c>
      <c r="AX120" s="12" t="s">
        <v>74</v>
      </c>
      <c r="AY120" s="260" t="s">
        <v>142</v>
      </c>
    </row>
    <row r="121" s="13" customFormat="1">
      <c r="B121" s="261"/>
      <c r="C121" s="262"/>
      <c r="D121" s="247" t="s">
        <v>153</v>
      </c>
      <c r="E121" s="263" t="s">
        <v>22</v>
      </c>
      <c r="F121" s="264" t="s">
        <v>288</v>
      </c>
      <c r="G121" s="262"/>
      <c r="H121" s="265">
        <v>3642</v>
      </c>
      <c r="I121" s="266"/>
      <c r="J121" s="262"/>
      <c r="K121" s="262"/>
      <c r="L121" s="267"/>
      <c r="M121" s="268"/>
      <c r="N121" s="269"/>
      <c r="O121" s="269"/>
      <c r="P121" s="269"/>
      <c r="Q121" s="269"/>
      <c r="R121" s="269"/>
      <c r="S121" s="269"/>
      <c r="T121" s="270"/>
      <c r="AT121" s="271" t="s">
        <v>153</v>
      </c>
      <c r="AU121" s="271" t="s">
        <v>82</v>
      </c>
      <c r="AV121" s="13" t="s">
        <v>156</v>
      </c>
      <c r="AW121" s="13" t="s">
        <v>38</v>
      </c>
      <c r="AX121" s="13" t="s">
        <v>74</v>
      </c>
      <c r="AY121" s="271" t="s">
        <v>142</v>
      </c>
    </row>
    <row r="122" s="14" customFormat="1">
      <c r="B122" s="272"/>
      <c r="C122" s="273"/>
      <c r="D122" s="247" t="s">
        <v>153</v>
      </c>
      <c r="E122" s="274" t="s">
        <v>22</v>
      </c>
      <c r="F122" s="275" t="s">
        <v>159</v>
      </c>
      <c r="G122" s="273"/>
      <c r="H122" s="276">
        <v>3642</v>
      </c>
      <c r="I122" s="277"/>
      <c r="J122" s="273"/>
      <c r="K122" s="273"/>
      <c r="L122" s="278"/>
      <c r="M122" s="279"/>
      <c r="N122" s="280"/>
      <c r="O122" s="280"/>
      <c r="P122" s="280"/>
      <c r="Q122" s="280"/>
      <c r="R122" s="280"/>
      <c r="S122" s="280"/>
      <c r="T122" s="281"/>
      <c r="AT122" s="282" t="s">
        <v>153</v>
      </c>
      <c r="AU122" s="282" t="s">
        <v>82</v>
      </c>
      <c r="AV122" s="14" t="s">
        <v>149</v>
      </c>
      <c r="AW122" s="14" t="s">
        <v>38</v>
      </c>
      <c r="AX122" s="14" t="s">
        <v>24</v>
      </c>
      <c r="AY122" s="282" t="s">
        <v>142</v>
      </c>
    </row>
    <row r="123" s="1" customFormat="1" ht="16.5" customHeight="1">
      <c r="B123" s="46"/>
      <c r="C123" s="286" t="s">
        <v>29</v>
      </c>
      <c r="D123" s="286" t="s">
        <v>289</v>
      </c>
      <c r="E123" s="287" t="s">
        <v>290</v>
      </c>
      <c r="F123" s="288" t="s">
        <v>291</v>
      </c>
      <c r="G123" s="289" t="s">
        <v>292</v>
      </c>
      <c r="H123" s="290">
        <v>54.630000000000003</v>
      </c>
      <c r="I123" s="291"/>
      <c r="J123" s="292">
        <f>ROUND(I123*H123,2)</f>
        <v>0</v>
      </c>
      <c r="K123" s="288" t="s">
        <v>148</v>
      </c>
      <c r="L123" s="293"/>
      <c r="M123" s="294" t="s">
        <v>22</v>
      </c>
      <c r="N123" s="295" t="s">
        <v>45</v>
      </c>
      <c r="O123" s="47"/>
      <c r="P123" s="244">
        <f>O123*H123</f>
        <v>0</v>
      </c>
      <c r="Q123" s="244">
        <v>0.001</v>
      </c>
      <c r="R123" s="244">
        <f>Q123*H123</f>
        <v>0.054630000000000005</v>
      </c>
      <c r="S123" s="244">
        <v>0</v>
      </c>
      <c r="T123" s="245">
        <f>S123*H123</f>
        <v>0</v>
      </c>
      <c r="AR123" s="24" t="s">
        <v>193</v>
      </c>
      <c r="AT123" s="24" t="s">
        <v>289</v>
      </c>
      <c r="AU123" s="24" t="s">
        <v>82</v>
      </c>
      <c r="AY123" s="24" t="s">
        <v>142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24" t="s">
        <v>24</v>
      </c>
      <c r="BK123" s="246">
        <f>ROUND(I123*H123,2)</f>
        <v>0</v>
      </c>
      <c r="BL123" s="24" t="s">
        <v>149</v>
      </c>
      <c r="BM123" s="24" t="s">
        <v>293</v>
      </c>
    </row>
    <row r="124" s="1" customFormat="1">
      <c r="B124" s="46"/>
      <c r="C124" s="74"/>
      <c r="D124" s="247" t="s">
        <v>151</v>
      </c>
      <c r="E124" s="74"/>
      <c r="F124" s="248" t="s">
        <v>291</v>
      </c>
      <c r="G124" s="74"/>
      <c r="H124" s="74"/>
      <c r="I124" s="203"/>
      <c r="J124" s="74"/>
      <c r="K124" s="74"/>
      <c r="L124" s="72"/>
      <c r="M124" s="249"/>
      <c r="N124" s="47"/>
      <c r="O124" s="47"/>
      <c r="P124" s="47"/>
      <c r="Q124" s="47"/>
      <c r="R124" s="47"/>
      <c r="S124" s="47"/>
      <c r="T124" s="95"/>
      <c r="AT124" s="24" t="s">
        <v>151</v>
      </c>
      <c r="AU124" s="24" t="s">
        <v>82</v>
      </c>
    </row>
    <row r="125" s="12" customFormat="1">
      <c r="B125" s="250"/>
      <c r="C125" s="251"/>
      <c r="D125" s="247" t="s">
        <v>153</v>
      </c>
      <c r="E125" s="251"/>
      <c r="F125" s="253" t="s">
        <v>294</v>
      </c>
      <c r="G125" s="251"/>
      <c r="H125" s="254">
        <v>54.630000000000003</v>
      </c>
      <c r="I125" s="255"/>
      <c r="J125" s="251"/>
      <c r="K125" s="251"/>
      <c r="L125" s="256"/>
      <c r="M125" s="257"/>
      <c r="N125" s="258"/>
      <c r="O125" s="258"/>
      <c r="P125" s="258"/>
      <c r="Q125" s="258"/>
      <c r="R125" s="258"/>
      <c r="S125" s="258"/>
      <c r="T125" s="259"/>
      <c r="AT125" s="260" t="s">
        <v>153</v>
      </c>
      <c r="AU125" s="260" t="s">
        <v>82</v>
      </c>
      <c r="AV125" s="12" t="s">
        <v>82</v>
      </c>
      <c r="AW125" s="12" t="s">
        <v>6</v>
      </c>
      <c r="AX125" s="12" t="s">
        <v>24</v>
      </c>
      <c r="AY125" s="260" t="s">
        <v>142</v>
      </c>
    </row>
    <row r="126" s="1" customFormat="1" ht="16.5" customHeight="1">
      <c r="B126" s="46"/>
      <c r="C126" s="235" t="s">
        <v>295</v>
      </c>
      <c r="D126" s="235" t="s">
        <v>144</v>
      </c>
      <c r="E126" s="236" t="s">
        <v>296</v>
      </c>
      <c r="F126" s="237" t="s">
        <v>297</v>
      </c>
      <c r="G126" s="238" t="s">
        <v>147</v>
      </c>
      <c r="H126" s="239">
        <v>70</v>
      </c>
      <c r="I126" s="240"/>
      <c r="J126" s="241">
        <f>ROUND(I126*H126,2)</f>
        <v>0</v>
      </c>
      <c r="K126" s="237" t="s">
        <v>148</v>
      </c>
      <c r="L126" s="72"/>
      <c r="M126" s="242" t="s">
        <v>22</v>
      </c>
      <c r="N126" s="243" t="s">
        <v>45</v>
      </c>
      <c r="O126" s="47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AR126" s="24" t="s">
        <v>149</v>
      </c>
      <c r="AT126" s="24" t="s">
        <v>144</v>
      </c>
      <c r="AU126" s="24" t="s">
        <v>82</v>
      </c>
      <c r="AY126" s="24" t="s">
        <v>142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4" t="s">
        <v>24</v>
      </c>
      <c r="BK126" s="246">
        <f>ROUND(I126*H126,2)</f>
        <v>0</v>
      </c>
      <c r="BL126" s="24" t="s">
        <v>149</v>
      </c>
      <c r="BM126" s="24" t="s">
        <v>298</v>
      </c>
    </row>
    <row r="127" s="1" customFormat="1">
      <c r="B127" s="46"/>
      <c r="C127" s="74"/>
      <c r="D127" s="247" t="s">
        <v>151</v>
      </c>
      <c r="E127" s="74"/>
      <c r="F127" s="248" t="s">
        <v>299</v>
      </c>
      <c r="G127" s="74"/>
      <c r="H127" s="74"/>
      <c r="I127" s="203"/>
      <c r="J127" s="74"/>
      <c r="K127" s="74"/>
      <c r="L127" s="72"/>
      <c r="M127" s="249"/>
      <c r="N127" s="47"/>
      <c r="O127" s="47"/>
      <c r="P127" s="47"/>
      <c r="Q127" s="47"/>
      <c r="R127" s="47"/>
      <c r="S127" s="47"/>
      <c r="T127" s="95"/>
      <c r="AT127" s="24" t="s">
        <v>151</v>
      </c>
      <c r="AU127" s="24" t="s">
        <v>82</v>
      </c>
    </row>
    <row r="128" s="12" customFormat="1">
      <c r="B128" s="250"/>
      <c r="C128" s="251"/>
      <c r="D128" s="247" t="s">
        <v>153</v>
      </c>
      <c r="E128" s="252" t="s">
        <v>22</v>
      </c>
      <c r="F128" s="253" t="s">
        <v>300</v>
      </c>
      <c r="G128" s="251"/>
      <c r="H128" s="254">
        <v>70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AT128" s="260" t="s">
        <v>153</v>
      </c>
      <c r="AU128" s="260" t="s">
        <v>82</v>
      </c>
      <c r="AV128" s="12" t="s">
        <v>82</v>
      </c>
      <c r="AW128" s="12" t="s">
        <v>38</v>
      </c>
      <c r="AX128" s="12" t="s">
        <v>74</v>
      </c>
      <c r="AY128" s="260" t="s">
        <v>142</v>
      </c>
    </row>
    <row r="129" s="13" customFormat="1">
      <c r="B129" s="261"/>
      <c r="C129" s="262"/>
      <c r="D129" s="247" t="s">
        <v>153</v>
      </c>
      <c r="E129" s="263" t="s">
        <v>22</v>
      </c>
      <c r="F129" s="264" t="s">
        <v>301</v>
      </c>
      <c r="G129" s="262"/>
      <c r="H129" s="265">
        <v>70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AT129" s="271" t="s">
        <v>153</v>
      </c>
      <c r="AU129" s="271" t="s">
        <v>82</v>
      </c>
      <c r="AV129" s="13" t="s">
        <v>156</v>
      </c>
      <c r="AW129" s="13" t="s">
        <v>38</v>
      </c>
      <c r="AX129" s="13" t="s">
        <v>24</v>
      </c>
      <c r="AY129" s="271" t="s">
        <v>142</v>
      </c>
    </row>
    <row r="130" s="1" customFormat="1" ht="16.5" customHeight="1">
      <c r="B130" s="46"/>
      <c r="C130" s="235" t="s">
        <v>302</v>
      </c>
      <c r="D130" s="235" t="s">
        <v>144</v>
      </c>
      <c r="E130" s="236" t="s">
        <v>303</v>
      </c>
      <c r="F130" s="237" t="s">
        <v>304</v>
      </c>
      <c r="G130" s="238" t="s">
        <v>147</v>
      </c>
      <c r="H130" s="239">
        <v>974.39999999999998</v>
      </c>
      <c r="I130" s="240"/>
      <c r="J130" s="241">
        <f>ROUND(I130*H130,2)</f>
        <v>0</v>
      </c>
      <c r="K130" s="237" t="s">
        <v>148</v>
      </c>
      <c r="L130" s="72"/>
      <c r="M130" s="242" t="s">
        <v>22</v>
      </c>
      <c r="N130" s="243" t="s">
        <v>45</v>
      </c>
      <c r="O130" s="47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4" t="s">
        <v>149</v>
      </c>
      <c r="AT130" s="24" t="s">
        <v>144</v>
      </c>
      <c r="AU130" s="24" t="s">
        <v>82</v>
      </c>
      <c r="AY130" s="24" t="s">
        <v>142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24</v>
      </c>
      <c r="BK130" s="246">
        <f>ROUND(I130*H130,2)</f>
        <v>0</v>
      </c>
      <c r="BL130" s="24" t="s">
        <v>149</v>
      </c>
      <c r="BM130" s="24" t="s">
        <v>305</v>
      </c>
    </row>
    <row r="131" s="1" customFormat="1">
      <c r="B131" s="46"/>
      <c r="C131" s="74"/>
      <c r="D131" s="247" t="s">
        <v>151</v>
      </c>
      <c r="E131" s="74"/>
      <c r="F131" s="248" t="s">
        <v>306</v>
      </c>
      <c r="G131" s="74"/>
      <c r="H131" s="74"/>
      <c r="I131" s="203"/>
      <c r="J131" s="74"/>
      <c r="K131" s="74"/>
      <c r="L131" s="72"/>
      <c r="M131" s="249"/>
      <c r="N131" s="47"/>
      <c r="O131" s="47"/>
      <c r="P131" s="47"/>
      <c r="Q131" s="47"/>
      <c r="R131" s="47"/>
      <c r="S131" s="47"/>
      <c r="T131" s="95"/>
      <c r="AT131" s="24" t="s">
        <v>151</v>
      </c>
      <c r="AU131" s="24" t="s">
        <v>82</v>
      </c>
    </row>
    <row r="132" s="12" customFormat="1">
      <c r="B132" s="250"/>
      <c r="C132" s="251"/>
      <c r="D132" s="247" t="s">
        <v>153</v>
      </c>
      <c r="E132" s="252" t="s">
        <v>22</v>
      </c>
      <c r="F132" s="253" t="s">
        <v>307</v>
      </c>
      <c r="G132" s="251"/>
      <c r="H132" s="254">
        <v>749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AT132" s="260" t="s">
        <v>153</v>
      </c>
      <c r="AU132" s="260" t="s">
        <v>82</v>
      </c>
      <c r="AV132" s="12" t="s">
        <v>82</v>
      </c>
      <c r="AW132" s="12" t="s">
        <v>38</v>
      </c>
      <c r="AX132" s="12" t="s">
        <v>74</v>
      </c>
      <c r="AY132" s="260" t="s">
        <v>142</v>
      </c>
    </row>
    <row r="133" s="13" customFormat="1">
      <c r="B133" s="261"/>
      <c r="C133" s="262"/>
      <c r="D133" s="247" t="s">
        <v>153</v>
      </c>
      <c r="E133" s="263" t="s">
        <v>22</v>
      </c>
      <c r="F133" s="264" t="s">
        <v>259</v>
      </c>
      <c r="G133" s="262"/>
      <c r="H133" s="265">
        <v>749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AT133" s="271" t="s">
        <v>153</v>
      </c>
      <c r="AU133" s="271" t="s">
        <v>82</v>
      </c>
      <c r="AV133" s="13" t="s">
        <v>156</v>
      </c>
      <c r="AW133" s="13" t="s">
        <v>38</v>
      </c>
      <c r="AX133" s="13" t="s">
        <v>74</v>
      </c>
      <c r="AY133" s="271" t="s">
        <v>142</v>
      </c>
    </row>
    <row r="134" s="12" customFormat="1">
      <c r="B134" s="250"/>
      <c r="C134" s="251"/>
      <c r="D134" s="247" t="s">
        <v>153</v>
      </c>
      <c r="E134" s="252" t="s">
        <v>22</v>
      </c>
      <c r="F134" s="253" t="s">
        <v>308</v>
      </c>
      <c r="G134" s="251"/>
      <c r="H134" s="254">
        <v>225.40000000000001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AT134" s="260" t="s">
        <v>153</v>
      </c>
      <c r="AU134" s="260" t="s">
        <v>82</v>
      </c>
      <c r="AV134" s="12" t="s">
        <v>82</v>
      </c>
      <c r="AW134" s="12" t="s">
        <v>38</v>
      </c>
      <c r="AX134" s="12" t="s">
        <v>74</v>
      </c>
      <c r="AY134" s="260" t="s">
        <v>142</v>
      </c>
    </row>
    <row r="135" s="13" customFormat="1">
      <c r="B135" s="261"/>
      <c r="C135" s="262"/>
      <c r="D135" s="247" t="s">
        <v>153</v>
      </c>
      <c r="E135" s="263" t="s">
        <v>22</v>
      </c>
      <c r="F135" s="264" t="s">
        <v>266</v>
      </c>
      <c r="G135" s="262"/>
      <c r="H135" s="265">
        <v>225.40000000000001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AT135" s="271" t="s">
        <v>153</v>
      </c>
      <c r="AU135" s="271" t="s">
        <v>82</v>
      </c>
      <c r="AV135" s="13" t="s">
        <v>156</v>
      </c>
      <c r="AW135" s="13" t="s">
        <v>38</v>
      </c>
      <c r="AX135" s="13" t="s">
        <v>74</v>
      </c>
      <c r="AY135" s="271" t="s">
        <v>142</v>
      </c>
    </row>
    <row r="136" s="14" customFormat="1">
      <c r="B136" s="272"/>
      <c r="C136" s="273"/>
      <c r="D136" s="247" t="s">
        <v>153</v>
      </c>
      <c r="E136" s="274" t="s">
        <v>22</v>
      </c>
      <c r="F136" s="275" t="s">
        <v>159</v>
      </c>
      <c r="G136" s="273"/>
      <c r="H136" s="276">
        <v>974.39999999999998</v>
      </c>
      <c r="I136" s="277"/>
      <c r="J136" s="273"/>
      <c r="K136" s="273"/>
      <c r="L136" s="278"/>
      <c r="M136" s="279"/>
      <c r="N136" s="280"/>
      <c r="O136" s="280"/>
      <c r="P136" s="280"/>
      <c r="Q136" s="280"/>
      <c r="R136" s="280"/>
      <c r="S136" s="280"/>
      <c r="T136" s="281"/>
      <c r="AT136" s="282" t="s">
        <v>153</v>
      </c>
      <c r="AU136" s="282" t="s">
        <v>82</v>
      </c>
      <c r="AV136" s="14" t="s">
        <v>149</v>
      </c>
      <c r="AW136" s="14" t="s">
        <v>38</v>
      </c>
      <c r="AX136" s="14" t="s">
        <v>24</v>
      </c>
      <c r="AY136" s="282" t="s">
        <v>142</v>
      </c>
    </row>
    <row r="137" s="1" customFormat="1" ht="16.5" customHeight="1">
      <c r="B137" s="46"/>
      <c r="C137" s="235" t="s">
        <v>309</v>
      </c>
      <c r="D137" s="235" t="s">
        <v>144</v>
      </c>
      <c r="E137" s="236" t="s">
        <v>201</v>
      </c>
      <c r="F137" s="237" t="s">
        <v>310</v>
      </c>
      <c r="G137" s="238" t="s">
        <v>203</v>
      </c>
      <c r="H137" s="239">
        <v>1</v>
      </c>
      <c r="I137" s="240"/>
      <c r="J137" s="241">
        <f>ROUND(I137*H137,2)</f>
        <v>0</v>
      </c>
      <c r="K137" s="237" t="s">
        <v>22</v>
      </c>
      <c r="L137" s="72"/>
      <c r="M137" s="242" t="s">
        <v>22</v>
      </c>
      <c r="N137" s="243" t="s">
        <v>45</v>
      </c>
      <c r="O137" s="47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AR137" s="24" t="s">
        <v>149</v>
      </c>
      <c r="AT137" s="24" t="s">
        <v>144</v>
      </c>
      <c r="AU137" s="24" t="s">
        <v>82</v>
      </c>
      <c r="AY137" s="24" t="s">
        <v>142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4" t="s">
        <v>24</v>
      </c>
      <c r="BK137" s="246">
        <f>ROUND(I137*H137,2)</f>
        <v>0</v>
      </c>
      <c r="BL137" s="24" t="s">
        <v>149</v>
      </c>
      <c r="BM137" s="24" t="s">
        <v>311</v>
      </c>
    </row>
    <row r="138" s="1" customFormat="1">
      <c r="B138" s="46"/>
      <c r="C138" s="74"/>
      <c r="D138" s="247" t="s">
        <v>151</v>
      </c>
      <c r="E138" s="74"/>
      <c r="F138" s="248" t="s">
        <v>312</v>
      </c>
      <c r="G138" s="74"/>
      <c r="H138" s="74"/>
      <c r="I138" s="203"/>
      <c r="J138" s="74"/>
      <c r="K138" s="74"/>
      <c r="L138" s="72"/>
      <c r="M138" s="249"/>
      <c r="N138" s="47"/>
      <c r="O138" s="47"/>
      <c r="P138" s="47"/>
      <c r="Q138" s="47"/>
      <c r="R138" s="47"/>
      <c r="S138" s="47"/>
      <c r="T138" s="95"/>
      <c r="AT138" s="24" t="s">
        <v>151</v>
      </c>
      <c r="AU138" s="24" t="s">
        <v>82</v>
      </c>
    </row>
    <row r="139" s="11" customFormat="1" ht="29.88" customHeight="1">
      <c r="B139" s="219"/>
      <c r="C139" s="220"/>
      <c r="D139" s="221" t="s">
        <v>73</v>
      </c>
      <c r="E139" s="233" t="s">
        <v>149</v>
      </c>
      <c r="F139" s="233" t="s">
        <v>313</v>
      </c>
      <c r="G139" s="220"/>
      <c r="H139" s="220"/>
      <c r="I139" s="223"/>
      <c r="J139" s="234">
        <f>BK139</f>
        <v>0</v>
      </c>
      <c r="K139" s="220"/>
      <c r="L139" s="225"/>
      <c r="M139" s="226"/>
      <c r="N139" s="227"/>
      <c r="O139" s="227"/>
      <c r="P139" s="228">
        <f>SUM(P140:P155)</f>
        <v>0</v>
      </c>
      <c r="Q139" s="227"/>
      <c r="R139" s="228">
        <f>SUM(R140:R155)</f>
        <v>924.84916999999984</v>
      </c>
      <c r="S139" s="227"/>
      <c r="T139" s="229">
        <f>SUM(T140:T155)</f>
        <v>0</v>
      </c>
      <c r="AR139" s="230" t="s">
        <v>24</v>
      </c>
      <c r="AT139" s="231" t="s">
        <v>73</v>
      </c>
      <c r="AU139" s="231" t="s">
        <v>24</v>
      </c>
      <c r="AY139" s="230" t="s">
        <v>142</v>
      </c>
      <c r="BK139" s="232">
        <f>SUM(BK140:BK155)</f>
        <v>0</v>
      </c>
    </row>
    <row r="140" s="1" customFormat="1" ht="25.5" customHeight="1">
      <c r="B140" s="46"/>
      <c r="C140" s="235" t="s">
        <v>314</v>
      </c>
      <c r="D140" s="235" t="s">
        <v>144</v>
      </c>
      <c r="E140" s="236" t="s">
        <v>315</v>
      </c>
      <c r="F140" s="237" t="s">
        <v>316</v>
      </c>
      <c r="G140" s="238" t="s">
        <v>171</v>
      </c>
      <c r="H140" s="239">
        <v>49</v>
      </c>
      <c r="I140" s="240"/>
      <c r="J140" s="241">
        <f>ROUND(I140*H140,2)</f>
        <v>0</v>
      </c>
      <c r="K140" s="237" t="s">
        <v>148</v>
      </c>
      <c r="L140" s="72"/>
      <c r="M140" s="242" t="s">
        <v>22</v>
      </c>
      <c r="N140" s="243" t="s">
        <v>45</v>
      </c>
      <c r="O140" s="47"/>
      <c r="P140" s="244">
        <f>O140*H140</f>
        <v>0</v>
      </c>
      <c r="Q140" s="244">
        <v>2.0019999999999998</v>
      </c>
      <c r="R140" s="244">
        <f>Q140*H140</f>
        <v>98.097999999999985</v>
      </c>
      <c r="S140" s="244">
        <v>0</v>
      </c>
      <c r="T140" s="245">
        <f>S140*H140</f>
        <v>0</v>
      </c>
      <c r="AR140" s="24" t="s">
        <v>149</v>
      </c>
      <c r="AT140" s="24" t="s">
        <v>144</v>
      </c>
      <c r="AU140" s="24" t="s">
        <v>82</v>
      </c>
      <c r="AY140" s="24" t="s">
        <v>142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4" t="s">
        <v>24</v>
      </c>
      <c r="BK140" s="246">
        <f>ROUND(I140*H140,2)</f>
        <v>0</v>
      </c>
      <c r="BL140" s="24" t="s">
        <v>149</v>
      </c>
      <c r="BM140" s="24" t="s">
        <v>317</v>
      </c>
    </row>
    <row r="141" s="1" customFormat="1">
      <c r="B141" s="46"/>
      <c r="C141" s="74"/>
      <c r="D141" s="247" t="s">
        <v>151</v>
      </c>
      <c r="E141" s="74"/>
      <c r="F141" s="248" t="s">
        <v>318</v>
      </c>
      <c r="G141" s="74"/>
      <c r="H141" s="74"/>
      <c r="I141" s="203"/>
      <c r="J141" s="74"/>
      <c r="K141" s="74"/>
      <c r="L141" s="72"/>
      <c r="M141" s="249"/>
      <c r="N141" s="47"/>
      <c r="O141" s="47"/>
      <c r="P141" s="47"/>
      <c r="Q141" s="47"/>
      <c r="R141" s="47"/>
      <c r="S141" s="47"/>
      <c r="T141" s="95"/>
      <c r="AT141" s="24" t="s">
        <v>151</v>
      </c>
      <c r="AU141" s="24" t="s">
        <v>82</v>
      </c>
    </row>
    <row r="142" s="12" customFormat="1">
      <c r="B142" s="250"/>
      <c r="C142" s="251"/>
      <c r="D142" s="247" t="s">
        <v>153</v>
      </c>
      <c r="E142" s="252" t="s">
        <v>22</v>
      </c>
      <c r="F142" s="253" t="s">
        <v>319</v>
      </c>
      <c r="G142" s="251"/>
      <c r="H142" s="254">
        <v>49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AT142" s="260" t="s">
        <v>153</v>
      </c>
      <c r="AU142" s="260" t="s">
        <v>82</v>
      </c>
      <c r="AV142" s="12" t="s">
        <v>82</v>
      </c>
      <c r="AW142" s="12" t="s">
        <v>38</v>
      </c>
      <c r="AX142" s="12" t="s">
        <v>74</v>
      </c>
      <c r="AY142" s="260" t="s">
        <v>142</v>
      </c>
    </row>
    <row r="143" s="13" customFormat="1">
      <c r="B143" s="261"/>
      <c r="C143" s="262"/>
      <c r="D143" s="247" t="s">
        <v>153</v>
      </c>
      <c r="E143" s="263" t="s">
        <v>22</v>
      </c>
      <c r="F143" s="264" t="s">
        <v>320</v>
      </c>
      <c r="G143" s="262"/>
      <c r="H143" s="265">
        <v>49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AT143" s="271" t="s">
        <v>153</v>
      </c>
      <c r="AU143" s="271" t="s">
        <v>82</v>
      </c>
      <c r="AV143" s="13" t="s">
        <v>156</v>
      </c>
      <c r="AW143" s="13" t="s">
        <v>38</v>
      </c>
      <c r="AX143" s="13" t="s">
        <v>24</v>
      </c>
      <c r="AY143" s="271" t="s">
        <v>142</v>
      </c>
    </row>
    <row r="144" s="1" customFormat="1" ht="25.5" customHeight="1">
      <c r="B144" s="46"/>
      <c r="C144" s="235" t="s">
        <v>10</v>
      </c>
      <c r="D144" s="235" t="s">
        <v>144</v>
      </c>
      <c r="E144" s="236" t="s">
        <v>321</v>
      </c>
      <c r="F144" s="237" t="s">
        <v>322</v>
      </c>
      <c r="G144" s="238" t="s">
        <v>147</v>
      </c>
      <c r="H144" s="239">
        <v>78.400000000000006</v>
      </c>
      <c r="I144" s="240"/>
      <c r="J144" s="241">
        <f>ROUND(I144*H144,2)</f>
        <v>0</v>
      </c>
      <c r="K144" s="237" t="s">
        <v>148</v>
      </c>
      <c r="L144" s="72"/>
      <c r="M144" s="242" t="s">
        <v>22</v>
      </c>
      <c r="N144" s="243" t="s">
        <v>45</v>
      </c>
      <c r="O144" s="47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AR144" s="24" t="s">
        <v>149</v>
      </c>
      <c r="AT144" s="24" t="s">
        <v>144</v>
      </c>
      <c r="AU144" s="24" t="s">
        <v>82</v>
      </c>
      <c r="AY144" s="24" t="s">
        <v>142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24" t="s">
        <v>24</v>
      </c>
      <c r="BK144" s="246">
        <f>ROUND(I144*H144,2)</f>
        <v>0</v>
      </c>
      <c r="BL144" s="24" t="s">
        <v>149</v>
      </c>
      <c r="BM144" s="24" t="s">
        <v>323</v>
      </c>
    </row>
    <row r="145" s="1" customFormat="1">
      <c r="B145" s="46"/>
      <c r="C145" s="74"/>
      <c r="D145" s="247" t="s">
        <v>151</v>
      </c>
      <c r="E145" s="74"/>
      <c r="F145" s="248" t="s">
        <v>324</v>
      </c>
      <c r="G145" s="74"/>
      <c r="H145" s="74"/>
      <c r="I145" s="203"/>
      <c r="J145" s="74"/>
      <c r="K145" s="74"/>
      <c r="L145" s="72"/>
      <c r="M145" s="249"/>
      <c r="N145" s="47"/>
      <c r="O145" s="47"/>
      <c r="P145" s="47"/>
      <c r="Q145" s="47"/>
      <c r="R145" s="47"/>
      <c r="S145" s="47"/>
      <c r="T145" s="95"/>
      <c r="AT145" s="24" t="s">
        <v>151</v>
      </c>
      <c r="AU145" s="24" t="s">
        <v>82</v>
      </c>
    </row>
    <row r="146" s="12" customFormat="1">
      <c r="B146" s="250"/>
      <c r="C146" s="251"/>
      <c r="D146" s="247" t="s">
        <v>153</v>
      </c>
      <c r="E146" s="252" t="s">
        <v>22</v>
      </c>
      <c r="F146" s="253" t="s">
        <v>325</v>
      </c>
      <c r="G146" s="251"/>
      <c r="H146" s="254">
        <v>78.400000000000006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AT146" s="260" t="s">
        <v>153</v>
      </c>
      <c r="AU146" s="260" t="s">
        <v>82</v>
      </c>
      <c r="AV146" s="12" t="s">
        <v>82</v>
      </c>
      <c r="AW146" s="12" t="s">
        <v>38</v>
      </c>
      <c r="AX146" s="12" t="s">
        <v>74</v>
      </c>
      <c r="AY146" s="260" t="s">
        <v>142</v>
      </c>
    </row>
    <row r="147" s="13" customFormat="1">
      <c r="B147" s="261"/>
      <c r="C147" s="262"/>
      <c r="D147" s="247" t="s">
        <v>153</v>
      </c>
      <c r="E147" s="263" t="s">
        <v>22</v>
      </c>
      <c r="F147" s="264" t="s">
        <v>320</v>
      </c>
      <c r="G147" s="262"/>
      <c r="H147" s="265">
        <v>78.400000000000006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AT147" s="271" t="s">
        <v>153</v>
      </c>
      <c r="AU147" s="271" t="s">
        <v>82</v>
      </c>
      <c r="AV147" s="13" t="s">
        <v>156</v>
      </c>
      <c r="AW147" s="13" t="s">
        <v>38</v>
      </c>
      <c r="AX147" s="13" t="s">
        <v>24</v>
      </c>
      <c r="AY147" s="271" t="s">
        <v>142</v>
      </c>
    </row>
    <row r="148" s="1" customFormat="1" ht="16.5" customHeight="1">
      <c r="B148" s="46"/>
      <c r="C148" s="235" t="s">
        <v>326</v>
      </c>
      <c r="D148" s="235" t="s">
        <v>144</v>
      </c>
      <c r="E148" s="236" t="s">
        <v>327</v>
      </c>
      <c r="F148" s="237" t="s">
        <v>328</v>
      </c>
      <c r="G148" s="238" t="s">
        <v>171</v>
      </c>
      <c r="H148" s="239">
        <v>281.89999999999998</v>
      </c>
      <c r="I148" s="240"/>
      <c r="J148" s="241">
        <f>ROUND(I148*H148,2)</f>
        <v>0</v>
      </c>
      <c r="K148" s="237" t="s">
        <v>148</v>
      </c>
      <c r="L148" s="72"/>
      <c r="M148" s="242" t="s">
        <v>22</v>
      </c>
      <c r="N148" s="243" t="s">
        <v>45</v>
      </c>
      <c r="O148" s="47"/>
      <c r="P148" s="244">
        <f>O148*H148</f>
        <v>0</v>
      </c>
      <c r="Q148" s="244">
        <v>2.4142999999999999</v>
      </c>
      <c r="R148" s="244">
        <f>Q148*H148</f>
        <v>680.59116999999992</v>
      </c>
      <c r="S148" s="244">
        <v>0</v>
      </c>
      <c r="T148" s="245">
        <f>S148*H148</f>
        <v>0</v>
      </c>
      <c r="AR148" s="24" t="s">
        <v>149</v>
      </c>
      <c r="AT148" s="24" t="s">
        <v>144</v>
      </c>
      <c r="AU148" s="24" t="s">
        <v>82</v>
      </c>
      <c r="AY148" s="24" t="s">
        <v>142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24" t="s">
        <v>24</v>
      </c>
      <c r="BK148" s="246">
        <f>ROUND(I148*H148,2)</f>
        <v>0</v>
      </c>
      <c r="BL148" s="24" t="s">
        <v>149</v>
      </c>
      <c r="BM148" s="24" t="s">
        <v>329</v>
      </c>
    </row>
    <row r="149" s="1" customFormat="1">
      <c r="B149" s="46"/>
      <c r="C149" s="74"/>
      <c r="D149" s="247" t="s">
        <v>151</v>
      </c>
      <c r="E149" s="74"/>
      <c r="F149" s="248" t="s">
        <v>330</v>
      </c>
      <c r="G149" s="74"/>
      <c r="H149" s="74"/>
      <c r="I149" s="203"/>
      <c r="J149" s="74"/>
      <c r="K149" s="74"/>
      <c r="L149" s="72"/>
      <c r="M149" s="249"/>
      <c r="N149" s="47"/>
      <c r="O149" s="47"/>
      <c r="P149" s="47"/>
      <c r="Q149" s="47"/>
      <c r="R149" s="47"/>
      <c r="S149" s="47"/>
      <c r="T149" s="95"/>
      <c r="AT149" s="24" t="s">
        <v>151</v>
      </c>
      <c r="AU149" s="24" t="s">
        <v>82</v>
      </c>
    </row>
    <row r="150" s="12" customFormat="1">
      <c r="B150" s="250"/>
      <c r="C150" s="251"/>
      <c r="D150" s="247" t="s">
        <v>153</v>
      </c>
      <c r="E150" s="252" t="s">
        <v>22</v>
      </c>
      <c r="F150" s="253" t="s">
        <v>331</v>
      </c>
      <c r="G150" s="251"/>
      <c r="H150" s="254">
        <v>281.89999999999998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AT150" s="260" t="s">
        <v>153</v>
      </c>
      <c r="AU150" s="260" t="s">
        <v>82</v>
      </c>
      <c r="AV150" s="12" t="s">
        <v>82</v>
      </c>
      <c r="AW150" s="12" t="s">
        <v>38</v>
      </c>
      <c r="AX150" s="12" t="s">
        <v>74</v>
      </c>
      <c r="AY150" s="260" t="s">
        <v>142</v>
      </c>
    </row>
    <row r="151" s="13" customFormat="1">
      <c r="B151" s="261"/>
      <c r="C151" s="262"/>
      <c r="D151" s="247" t="s">
        <v>153</v>
      </c>
      <c r="E151" s="263" t="s">
        <v>22</v>
      </c>
      <c r="F151" s="264" t="s">
        <v>259</v>
      </c>
      <c r="G151" s="262"/>
      <c r="H151" s="265">
        <v>281.89999999999998</v>
      </c>
      <c r="I151" s="266"/>
      <c r="J151" s="262"/>
      <c r="K151" s="262"/>
      <c r="L151" s="267"/>
      <c r="M151" s="268"/>
      <c r="N151" s="269"/>
      <c r="O151" s="269"/>
      <c r="P151" s="269"/>
      <c r="Q151" s="269"/>
      <c r="R151" s="269"/>
      <c r="S151" s="269"/>
      <c r="T151" s="270"/>
      <c r="AT151" s="271" t="s">
        <v>153</v>
      </c>
      <c r="AU151" s="271" t="s">
        <v>82</v>
      </c>
      <c r="AV151" s="13" t="s">
        <v>156</v>
      </c>
      <c r="AW151" s="13" t="s">
        <v>38</v>
      </c>
      <c r="AX151" s="13" t="s">
        <v>24</v>
      </c>
      <c r="AY151" s="271" t="s">
        <v>142</v>
      </c>
    </row>
    <row r="152" s="1" customFormat="1" ht="16.5" customHeight="1">
      <c r="B152" s="46"/>
      <c r="C152" s="235" t="s">
        <v>332</v>
      </c>
      <c r="D152" s="235" t="s">
        <v>144</v>
      </c>
      <c r="E152" s="236" t="s">
        <v>333</v>
      </c>
      <c r="F152" s="237" t="s">
        <v>334</v>
      </c>
      <c r="G152" s="238" t="s">
        <v>171</v>
      </c>
      <c r="H152" s="239">
        <v>63</v>
      </c>
      <c r="I152" s="240"/>
      <c r="J152" s="241">
        <f>ROUND(I152*H152,2)</f>
        <v>0</v>
      </c>
      <c r="K152" s="237" t="s">
        <v>148</v>
      </c>
      <c r="L152" s="72"/>
      <c r="M152" s="242" t="s">
        <v>22</v>
      </c>
      <c r="N152" s="243" t="s">
        <v>45</v>
      </c>
      <c r="O152" s="47"/>
      <c r="P152" s="244">
        <f>O152*H152</f>
        <v>0</v>
      </c>
      <c r="Q152" s="244">
        <v>2.3199999999999998</v>
      </c>
      <c r="R152" s="244">
        <f>Q152*H152</f>
        <v>146.16</v>
      </c>
      <c r="S152" s="244">
        <v>0</v>
      </c>
      <c r="T152" s="245">
        <f>S152*H152</f>
        <v>0</v>
      </c>
      <c r="AR152" s="24" t="s">
        <v>149</v>
      </c>
      <c r="AT152" s="24" t="s">
        <v>144</v>
      </c>
      <c r="AU152" s="24" t="s">
        <v>82</v>
      </c>
      <c r="AY152" s="24" t="s">
        <v>142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24" t="s">
        <v>24</v>
      </c>
      <c r="BK152" s="246">
        <f>ROUND(I152*H152,2)</f>
        <v>0</v>
      </c>
      <c r="BL152" s="24" t="s">
        <v>149</v>
      </c>
      <c r="BM152" s="24" t="s">
        <v>335</v>
      </c>
    </row>
    <row r="153" s="1" customFormat="1">
      <c r="B153" s="46"/>
      <c r="C153" s="74"/>
      <c r="D153" s="247" t="s">
        <v>151</v>
      </c>
      <c r="E153" s="74"/>
      <c r="F153" s="248" t="s">
        <v>336</v>
      </c>
      <c r="G153" s="74"/>
      <c r="H153" s="74"/>
      <c r="I153" s="203"/>
      <c r="J153" s="74"/>
      <c r="K153" s="74"/>
      <c r="L153" s="72"/>
      <c r="M153" s="249"/>
      <c r="N153" s="47"/>
      <c r="O153" s="47"/>
      <c r="P153" s="47"/>
      <c r="Q153" s="47"/>
      <c r="R153" s="47"/>
      <c r="S153" s="47"/>
      <c r="T153" s="95"/>
      <c r="AT153" s="24" t="s">
        <v>151</v>
      </c>
      <c r="AU153" s="24" t="s">
        <v>82</v>
      </c>
    </row>
    <row r="154" s="12" customFormat="1">
      <c r="B154" s="250"/>
      <c r="C154" s="251"/>
      <c r="D154" s="247" t="s">
        <v>153</v>
      </c>
      <c r="E154" s="252" t="s">
        <v>22</v>
      </c>
      <c r="F154" s="253" t="s">
        <v>337</v>
      </c>
      <c r="G154" s="251"/>
      <c r="H154" s="254">
        <v>63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AT154" s="260" t="s">
        <v>153</v>
      </c>
      <c r="AU154" s="260" t="s">
        <v>82</v>
      </c>
      <c r="AV154" s="12" t="s">
        <v>82</v>
      </c>
      <c r="AW154" s="12" t="s">
        <v>38</v>
      </c>
      <c r="AX154" s="12" t="s">
        <v>74</v>
      </c>
      <c r="AY154" s="260" t="s">
        <v>142</v>
      </c>
    </row>
    <row r="155" s="13" customFormat="1">
      <c r="B155" s="261"/>
      <c r="C155" s="262"/>
      <c r="D155" s="247" t="s">
        <v>153</v>
      </c>
      <c r="E155" s="263" t="s">
        <v>22</v>
      </c>
      <c r="F155" s="264" t="s">
        <v>338</v>
      </c>
      <c r="G155" s="262"/>
      <c r="H155" s="265">
        <v>63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AT155" s="271" t="s">
        <v>153</v>
      </c>
      <c r="AU155" s="271" t="s">
        <v>82</v>
      </c>
      <c r="AV155" s="13" t="s">
        <v>156</v>
      </c>
      <c r="AW155" s="13" t="s">
        <v>38</v>
      </c>
      <c r="AX155" s="13" t="s">
        <v>24</v>
      </c>
      <c r="AY155" s="271" t="s">
        <v>142</v>
      </c>
    </row>
    <row r="156" s="11" customFormat="1" ht="29.88" customHeight="1">
      <c r="B156" s="219"/>
      <c r="C156" s="220"/>
      <c r="D156" s="221" t="s">
        <v>73</v>
      </c>
      <c r="E156" s="233" t="s">
        <v>339</v>
      </c>
      <c r="F156" s="233" t="s">
        <v>340</v>
      </c>
      <c r="G156" s="220"/>
      <c r="H156" s="220"/>
      <c r="I156" s="223"/>
      <c r="J156" s="234">
        <f>BK156</f>
        <v>0</v>
      </c>
      <c r="K156" s="220"/>
      <c r="L156" s="225"/>
      <c r="M156" s="226"/>
      <c r="N156" s="227"/>
      <c r="O156" s="227"/>
      <c r="P156" s="228">
        <f>SUM(P157:P166)</f>
        <v>0</v>
      </c>
      <c r="Q156" s="227"/>
      <c r="R156" s="228">
        <f>SUM(R157:R166)</f>
        <v>0</v>
      </c>
      <c r="S156" s="227"/>
      <c r="T156" s="229">
        <f>SUM(T157:T166)</f>
        <v>0</v>
      </c>
      <c r="AR156" s="230" t="s">
        <v>24</v>
      </c>
      <c r="AT156" s="231" t="s">
        <v>73</v>
      </c>
      <c r="AU156" s="231" t="s">
        <v>24</v>
      </c>
      <c r="AY156" s="230" t="s">
        <v>142</v>
      </c>
      <c r="BK156" s="232">
        <f>SUM(BK157:BK166)</f>
        <v>0</v>
      </c>
    </row>
    <row r="157" s="1" customFormat="1" ht="25.5" customHeight="1">
      <c r="B157" s="46"/>
      <c r="C157" s="235" t="s">
        <v>341</v>
      </c>
      <c r="D157" s="235" t="s">
        <v>144</v>
      </c>
      <c r="E157" s="236" t="s">
        <v>342</v>
      </c>
      <c r="F157" s="237" t="s">
        <v>343</v>
      </c>
      <c r="G157" s="238" t="s">
        <v>196</v>
      </c>
      <c r="H157" s="239">
        <v>154.08000000000001</v>
      </c>
      <c r="I157" s="240"/>
      <c r="J157" s="241">
        <f>ROUND(I157*H157,2)</f>
        <v>0</v>
      </c>
      <c r="K157" s="237" t="s">
        <v>148</v>
      </c>
      <c r="L157" s="72"/>
      <c r="M157" s="242" t="s">
        <v>22</v>
      </c>
      <c r="N157" s="243" t="s">
        <v>45</v>
      </c>
      <c r="O157" s="47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AR157" s="24" t="s">
        <v>149</v>
      </c>
      <c r="AT157" s="24" t="s">
        <v>144</v>
      </c>
      <c r="AU157" s="24" t="s">
        <v>82</v>
      </c>
      <c r="AY157" s="24" t="s">
        <v>142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24" t="s">
        <v>24</v>
      </c>
      <c r="BK157" s="246">
        <f>ROUND(I157*H157,2)</f>
        <v>0</v>
      </c>
      <c r="BL157" s="24" t="s">
        <v>149</v>
      </c>
      <c r="BM157" s="24" t="s">
        <v>344</v>
      </c>
    </row>
    <row r="158" s="1" customFormat="1">
      <c r="B158" s="46"/>
      <c r="C158" s="74"/>
      <c r="D158" s="247" t="s">
        <v>151</v>
      </c>
      <c r="E158" s="74"/>
      <c r="F158" s="248" t="s">
        <v>345</v>
      </c>
      <c r="G158" s="74"/>
      <c r="H158" s="74"/>
      <c r="I158" s="203"/>
      <c r="J158" s="74"/>
      <c r="K158" s="74"/>
      <c r="L158" s="72"/>
      <c r="M158" s="249"/>
      <c r="N158" s="47"/>
      <c r="O158" s="47"/>
      <c r="P158" s="47"/>
      <c r="Q158" s="47"/>
      <c r="R158" s="47"/>
      <c r="S158" s="47"/>
      <c r="T158" s="95"/>
      <c r="AT158" s="24" t="s">
        <v>151</v>
      </c>
      <c r="AU158" s="24" t="s">
        <v>82</v>
      </c>
    </row>
    <row r="159" s="12" customFormat="1">
      <c r="B159" s="250"/>
      <c r="C159" s="251"/>
      <c r="D159" s="247" t="s">
        <v>153</v>
      </c>
      <c r="E159" s="252" t="s">
        <v>22</v>
      </c>
      <c r="F159" s="253" t="s">
        <v>346</v>
      </c>
      <c r="G159" s="251"/>
      <c r="H159" s="254">
        <v>154.08000000000001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AT159" s="260" t="s">
        <v>153</v>
      </c>
      <c r="AU159" s="260" t="s">
        <v>82</v>
      </c>
      <c r="AV159" s="12" t="s">
        <v>82</v>
      </c>
      <c r="AW159" s="12" t="s">
        <v>38</v>
      </c>
      <c r="AX159" s="12" t="s">
        <v>24</v>
      </c>
      <c r="AY159" s="260" t="s">
        <v>142</v>
      </c>
    </row>
    <row r="160" s="1" customFormat="1" ht="16.5" customHeight="1">
      <c r="B160" s="46"/>
      <c r="C160" s="235" t="s">
        <v>347</v>
      </c>
      <c r="D160" s="235" t="s">
        <v>144</v>
      </c>
      <c r="E160" s="236" t="s">
        <v>348</v>
      </c>
      <c r="F160" s="237" t="s">
        <v>349</v>
      </c>
      <c r="G160" s="238" t="s">
        <v>196</v>
      </c>
      <c r="H160" s="239">
        <v>4622.3999999999996</v>
      </c>
      <c r="I160" s="240"/>
      <c r="J160" s="241">
        <f>ROUND(I160*H160,2)</f>
        <v>0</v>
      </c>
      <c r="K160" s="237" t="s">
        <v>148</v>
      </c>
      <c r="L160" s="72"/>
      <c r="M160" s="242" t="s">
        <v>22</v>
      </c>
      <c r="N160" s="243" t="s">
        <v>45</v>
      </c>
      <c r="O160" s="47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AR160" s="24" t="s">
        <v>149</v>
      </c>
      <c r="AT160" s="24" t="s">
        <v>144</v>
      </c>
      <c r="AU160" s="24" t="s">
        <v>82</v>
      </c>
      <c r="AY160" s="24" t="s">
        <v>142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24" t="s">
        <v>24</v>
      </c>
      <c r="BK160" s="246">
        <f>ROUND(I160*H160,2)</f>
        <v>0</v>
      </c>
      <c r="BL160" s="24" t="s">
        <v>149</v>
      </c>
      <c r="BM160" s="24" t="s">
        <v>350</v>
      </c>
    </row>
    <row r="161" s="1" customFormat="1">
      <c r="B161" s="46"/>
      <c r="C161" s="74"/>
      <c r="D161" s="247" t="s">
        <v>151</v>
      </c>
      <c r="E161" s="74"/>
      <c r="F161" s="248" t="s">
        <v>351</v>
      </c>
      <c r="G161" s="74"/>
      <c r="H161" s="74"/>
      <c r="I161" s="203"/>
      <c r="J161" s="74"/>
      <c r="K161" s="74"/>
      <c r="L161" s="72"/>
      <c r="M161" s="249"/>
      <c r="N161" s="47"/>
      <c r="O161" s="47"/>
      <c r="P161" s="47"/>
      <c r="Q161" s="47"/>
      <c r="R161" s="47"/>
      <c r="S161" s="47"/>
      <c r="T161" s="95"/>
      <c r="AT161" s="24" t="s">
        <v>151</v>
      </c>
      <c r="AU161" s="24" t="s">
        <v>82</v>
      </c>
    </row>
    <row r="162" s="12" customFormat="1">
      <c r="B162" s="250"/>
      <c r="C162" s="251"/>
      <c r="D162" s="247" t="s">
        <v>153</v>
      </c>
      <c r="E162" s="252" t="s">
        <v>22</v>
      </c>
      <c r="F162" s="253" t="s">
        <v>352</v>
      </c>
      <c r="G162" s="251"/>
      <c r="H162" s="254">
        <v>4622.3999999999996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AT162" s="260" t="s">
        <v>153</v>
      </c>
      <c r="AU162" s="260" t="s">
        <v>82</v>
      </c>
      <c r="AV162" s="12" t="s">
        <v>82</v>
      </c>
      <c r="AW162" s="12" t="s">
        <v>38</v>
      </c>
      <c r="AX162" s="12" t="s">
        <v>24</v>
      </c>
      <c r="AY162" s="260" t="s">
        <v>142</v>
      </c>
    </row>
    <row r="163" s="1" customFormat="1" ht="16.5" customHeight="1">
      <c r="B163" s="46"/>
      <c r="C163" s="235" t="s">
        <v>238</v>
      </c>
      <c r="D163" s="235" t="s">
        <v>144</v>
      </c>
      <c r="E163" s="236" t="s">
        <v>353</v>
      </c>
      <c r="F163" s="237" t="s">
        <v>354</v>
      </c>
      <c r="G163" s="238" t="s">
        <v>196</v>
      </c>
      <c r="H163" s="239">
        <v>154.08000000000001</v>
      </c>
      <c r="I163" s="240"/>
      <c r="J163" s="241">
        <f>ROUND(I163*H163,2)</f>
        <v>0</v>
      </c>
      <c r="K163" s="237" t="s">
        <v>148</v>
      </c>
      <c r="L163" s="72"/>
      <c r="M163" s="242" t="s">
        <v>22</v>
      </c>
      <c r="N163" s="243" t="s">
        <v>45</v>
      </c>
      <c r="O163" s="47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AR163" s="24" t="s">
        <v>149</v>
      </c>
      <c r="AT163" s="24" t="s">
        <v>144</v>
      </c>
      <c r="AU163" s="24" t="s">
        <v>82</v>
      </c>
      <c r="AY163" s="24" t="s">
        <v>142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24" t="s">
        <v>24</v>
      </c>
      <c r="BK163" s="246">
        <f>ROUND(I163*H163,2)</f>
        <v>0</v>
      </c>
      <c r="BL163" s="24" t="s">
        <v>149</v>
      </c>
      <c r="BM163" s="24" t="s">
        <v>355</v>
      </c>
    </row>
    <row r="164" s="1" customFormat="1">
      <c r="B164" s="46"/>
      <c r="C164" s="74"/>
      <c r="D164" s="247" t="s">
        <v>151</v>
      </c>
      <c r="E164" s="74"/>
      <c r="F164" s="248" t="s">
        <v>356</v>
      </c>
      <c r="G164" s="74"/>
      <c r="H164" s="74"/>
      <c r="I164" s="203"/>
      <c r="J164" s="74"/>
      <c r="K164" s="74"/>
      <c r="L164" s="72"/>
      <c r="M164" s="249"/>
      <c r="N164" s="47"/>
      <c r="O164" s="47"/>
      <c r="P164" s="47"/>
      <c r="Q164" s="47"/>
      <c r="R164" s="47"/>
      <c r="S164" s="47"/>
      <c r="T164" s="95"/>
      <c r="AT164" s="24" t="s">
        <v>151</v>
      </c>
      <c r="AU164" s="24" t="s">
        <v>82</v>
      </c>
    </row>
    <row r="165" s="1" customFormat="1" ht="16.5" customHeight="1">
      <c r="B165" s="46"/>
      <c r="C165" s="235" t="s">
        <v>9</v>
      </c>
      <c r="D165" s="235" t="s">
        <v>144</v>
      </c>
      <c r="E165" s="236" t="s">
        <v>357</v>
      </c>
      <c r="F165" s="237" t="s">
        <v>358</v>
      </c>
      <c r="G165" s="238" t="s">
        <v>196</v>
      </c>
      <c r="H165" s="239">
        <v>924.904</v>
      </c>
      <c r="I165" s="240"/>
      <c r="J165" s="241">
        <f>ROUND(I165*H165,2)</f>
        <v>0</v>
      </c>
      <c r="K165" s="237" t="s">
        <v>148</v>
      </c>
      <c r="L165" s="72"/>
      <c r="M165" s="242" t="s">
        <v>22</v>
      </c>
      <c r="N165" s="243" t="s">
        <v>45</v>
      </c>
      <c r="O165" s="47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AR165" s="24" t="s">
        <v>149</v>
      </c>
      <c r="AT165" s="24" t="s">
        <v>144</v>
      </c>
      <c r="AU165" s="24" t="s">
        <v>82</v>
      </c>
      <c r="AY165" s="24" t="s">
        <v>142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24" t="s">
        <v>24</v>
      </c>
      <c r="BK165" s="246">
        <f>ROUND(I165*H165,2)</f>
        <v>0</v>
      </c>
      <c r="BL165" s="24" t="s">
        <v>149</v>
      </c>
      <c r="BM165" s="24" t="s">
        <v>359</v>
      </c>
    </row>
    <row r="166" s="1" customFormat="1">
      <c r="B166" s="46"/>
      <c r="C166" s="74"/>
      <c r="D166" s="247" t="s">
        <v>151</v>
      </c>
      <c r="E166" s="74"/>
      <c r="F166" s="248" t="s">
        <v>360</v>
      </c>
      <c r="G166" s="74"/>
      <c r="H166" s="74"/>
      <c r="I166" s="203"/>
      <c r="J166" s="74"/>
      <c r="K166" s="74"/>
      <c r="L166" s="72"/>
      <c r="M166" s="249"/>
      <c r="N166" s="47"/>
      <c r="O166" s="47"/>
      <c r="P166" s="47"/>
      <c r="Q166" s="47"/>
      <c r="R166" s="47"/>
      <c r="S166" s="47"/>
      <c r="T166" s="95"/>
      <c r="AT166" s="24" t="s">
        <v>151</v>
      </c>
      <c r="AU166" s="24" t="s">
        <v>82</v>
      </c>
    </row>
    <row r="167" s="11" customFormat="1" ht="29.88" customHeight="1">
      <c r="B167" s="219"/>
      <c r="C167" s="220"/>
      <c r="D167" s="221" t="s">
        <v>73</v>
      </c>
      <c r="E167" s="233" t="s">
        <v>361</v>
      </c>
      <c r="F167" s="233" t="s">
        <v>362</v>
      </c>
      <c r="G167" s="220"/>
      <c r="H167" s="220"/>
      <c r="I167" s="223"/>
      <c r="J167" s="234">
        <f>BK167</f>
        <v>0</v>
      </c>
      <c r="K167" s="220"/>
      <c r="L167" s="225"/>
      <c r="M167" s="226"/>
      <c r="N167" s="227"/>
      <c r="O167" s="227"/>
      <c r="P167" s="228">
        <f>SUM(P168:P169)</f>
        <v>0</v>
      </c>
      <c r="Q167" s="227"/>
      <c r="R167" s="228">
        <f>SUM(R168:R169)</f>
        <v>0</v>
      </c>
      <c r="S167" s="227"/>
      <c r="T167" s="229">
        <f>SUM(T168:T169)</f>
        <v>0</v>
      </c>
      <c r="AR167" s="230" t="s">
        <v>24</v>
      </c>
      <c r="AT167" s="231" t="s">
        <v>73</v>
      </c>
      <c r="AU167" s="231" t="s">
        <v>24</v>
      </c>
      <c r="AY167" s="230" t="s">
        <v>142</v>
      </c>
      <c r="BK167" s="232">
        <f>SUM(BK168:BK169)</f>
        <v>0</v>
      </c>
    </row>
    <row r="168" s="1" customFormat="1" ht="25.5" customHeight="1">
      <c r="B168" s="46"/>
      <c r="C168" s="235" t="s">
        <v>363</v>
      </c>
      <c r="D168" s="235" t="s">
        <v>144</v>
      </c>
      <c r="E168" s="236" t="s">
        <v>364</v>
      </c>
      <c r="F168" s="237" t="s">
        <v>365</v>
      </c>
      <c r="G168" s="238" t="s">
        <v>196</v>
      </c>
      <c r="H168" s="239">
        <v>154.08000000000001</v>
      </c>
      <c r="I168" s="240"/>
      <c r="J168" s="241">
        <f>ROUND(I168*H168,2)</f>
        <v>0</v>
      </c>
      <c r="K168" s="237" t="s">
        <v>148</v>
      </c>
      <c r="L168" s="72"/>
      <c r="M168" s="242" t="s">
        <v>22</v>
      </c>
      <c r="N168" s="243" t="s">
        <v>45</v>
      </c>
      <c r="O168" s="47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AR168" s="24" t="s">
        <v>149</v>
      </c>
      <c r="AT168" s="24" t="s">
        <v>144</v>
      </c>
      <c r="AU168" s="24" t="s">
        <v>82</v>
      </c>
      <c r="AY168" s="24" t="s">
        <v>142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24" t="s">
        <v>24</v>
      </c>
      <c r="BK168" s="246">
        <f>ROUND(I168*H168,2)</f>
        <v>0</v>
      </c>
      <c r="BL168" s="24" t="s">
        <v>149</v>
      </c>
      <c r="BM168" s="24" t="s">
        <v>366</v>
      </c>
    </row>
    <row r="169" s="1" customFormat="1">
      <c r="B169" s="46"/>
      <c r="C169" s="74"/>
      <c r="D169" s="247" t="s">
        <v>151</v>
      </c>
      <c r="E169" s="74"/>
      <c r="F169" s="248" t="s">
        <v>367</v>
      </c>
      <c r="G169" s="74"/>
      <c r="H169" s="74"/>
      <c r="I169" s="203"/>
      <c r="J169" s="74"/>
      <c r="K169" s="74"/>
      <c r="L169" s="72"/>
      <c r="M169" s="283"/>
      <c r="N169" s="284"/>
      <c r="O169" s="284"/>
      <c r="P169" s="284"/>
      <c r="Q169" s="284"/>
      <c r="R169" s="284"/>
      <c r="S169" s="284"/>
      <c r="T169" s="285"/>
      <c r="AT169" s="24" t="s">
        <v>151</v>
      </c>
      <c r="AU169" s="24" t="s">
        <v>82</v>
      </c>
    </row>
    <row r="170" s="1" customFormat="1" ht="6.96" customHeight="1">
      <c r="B170" s="67"/>
      <c r="C170" s="68"/>
      <c r="D170" s="68"/>
      <c r="E170" s="68"/>
      <c r="F170" s="68"/>
      <c r="G170" s="68"/>
      <c r="H170" s="68"/>
      <c r="I170" s="178"/>
      <c r="J170" s="68"/>
      <c r="K170" s="68"/>
      <c r="L170" s="72"/>
    </row>
  </sheetData>
  <sheetProtection sheet="1" autoFilter="0" formatColumns="0" formatRows="0" objects="1" scenarios="1" spinCount="100000" saltValue="mh1PbLlLITaV51HWTbFy7xlj+a9ISnTEZIaZjpDogF6BR26WpM4uHtJFJC1Q7ArklrAvPtJSx45SnNcYQK9O8w==" hashValue="1HnRhKYs9dHG49iS6zmb0a/pz/7ZDCphYmfXxDOuWxcEY8Z3jdpCpqx07dNp1cuGK5ePaBezDnH9Bhiyv+hXsQ==" algorithmName="SHA-512" password="CC35"/>
  <autoFilter ref="C86:K169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5:H75"/>
    <mergeCell ref="E77:H77"/>
    <mergeCell ref="E79:H79"/>
    <mergeCell ref="G1:H1"/>
    <mergeCell ref="L2:V2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109</v>
      </c>
      <c r="G1" s="151" t="s">
        <v>110</v>
      </c>
      <c r="H1" s="151"/>
      <c r="I1" s="152"/>
      <c r="J1" s="151" t="s">
        <v>111</v>
      </c>
      <c r="K1" s="150" t="s">
        <v>112</v>
      </c>
      <c r="L1" s="151" t="s">
        <v>113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102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82</v>
      </c>
    </row>
    <row r="4" ht="36.96" customHeight="1">
      <c r="B4" s="28"/>
      <c r="C4" s="29"/>
      <c r="D4" s="30" t="s">
        <v>114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Kyjovka Bohuslavice - oprava koryta (55,710 - 56,670)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115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249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117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368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21</v>
      </c>
      <c r="E13" s="47"/>
      <c r="F13" s="35" t="s">
        <v>22</v>
      </c>
      <c r="G13" s="47"/>
      <c r="H13" s="47"/>
      <c r="I13" s="158" t="s">
        <v>23</v>
      </c>
      <c r="J13" s="35" t="s">
        <v>22</v>
      </c>
      <c r="K13" s="51"/>
    </row>
    <row r="14" s="1" customFormat="1" ht="14.4" customHeight="1">
      <c r="B14" s="46"/>
      <c r="C14" s="47"/>
      <c r="D14" s="40" t="s">
        <v>25</v>
      </c>
      <c r="E14" s="47"/>
      <c r="F14" s="35" t="s">
        <v>26</v>
      </c>
      <c r="G14" s="47"/>
      <c r="H14" s="47"/>
      <c r="I14" s="158" t="s">
        <v>27</v>
      </c>
      <c r="J14" s="159" t="str">
        <f>'Rekapitulace stavby'!AN8</f>
        <v>27. 9. 2018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31</v>
      </c>
      <c r="E16" s="47"/>
      <c r="F16" s="47"/>
      <c r="G16" s="47"/>
      <c r="H16" s="47"/>
      <c r="I16" s="158" t="s">
        <v>32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58" t="s">
        <v>34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35</v>
      </c>
      <c r="E19" s="47"/>
      <c r="F19" s="47"/>
      <c r="G19" s="47"/>
      <c r="H19" s="47"/>
      <c r="I19" s="158" t="s">
        <v>32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34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37</v>
      </c>
      <c r="E22" s="47"/>
      <c r="F22" s="47"/>
      <c r="G22" s="47"/>
      <c r="H22" s="47"/>
      <c r="I22" s="158" t="s">
        <v>32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34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39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22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40</v>
      </c>
      <c r="E29" s="47"/>
      <c r="F29" s="47"/>
      <c r="G29" s="47"/>
      <c r="H29" s="47"/>
      <c r="I29" s="156"/>
      <c r="J29" s="167">
        <f>ROUND(J89,0)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42</v>
      </c>
      <c r="G31" s="47"/>
      <c r="H31" s="47"/>
      <c r="I31" s="168" t="s">
        <v>41</v>
      </c>
      <c r="J31" s="52" t="s">
        <v>43</v>
      </c>
      <c r="K31" s="51"/>
    </row>
    <row r="32" s="1" customFormat="1" ht="14.4" customHeight="1">
      <c r="B32" s="46"/>
      <c r="C32" s="47"/>
      <c r="D32" s="55" t="s">
        <v>44</v>
      </c>
      <c r="E32" s="55" t="s">
        <v>45</v>
      </c>
      <c r="F32" s="169">
        <f>ROUND(SUM(BE89:BE154), 0)</f>
        <v>0</v>
      </c>
      <c r="G32" s="47"/>
      <c r="H32" s="47"/>
      <c r="I32" s="170">
        <v>0.20999999999999999</v>
      </c>
      <c r="J32" s="169">
        <f>ROUND(ROUND((SUM(BE89:BE154)), 0)*I32, 2)</f>
        <v>0</v>
      </c>
      <c r="K32" s="51"/>
    </row>
    <row r="33" s="1" customFormat="1" ht="14.4" customHeight="1">
      <c r="B33" s="46"/>
      <c r="C33" s="47"/>
      <c r="D33" s="47"/>
      <c r="E33" s="55" t="s">
        <v>46</v>
      </c>
      <c r="F33" s="169">
        <f>ROUND(SUM(BF89:BF154), 0)</f>
        <v>0</v>
      </c>
      <c r="G33" s="47"/>
      <c r="H33" s="47"/>
      <c r="I33" s="170">
        <v>0.14999999999999999</v>
      </c>
      <c r="J33" s="169">
        <f>ROUND(ROUND((SUM(BF89:BF154)), 0)*I33, 2)</f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69">
        <f>ROUND(SUM(BG89:BG154), 0)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48</v>
      </c>
      <c r="F35" s="169">
        <f>ROUND(SUM(BH89:BH154), 0)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49</v>
      </c>
      <c r="F36" s="169">
        <f>ROUND(SUM(BI89:BI154), 0)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50</v>
      </c>
      <c r="E38" s="98"/>
      <c r="F38" s="98"/>
      <c r="G38" s="173" t="s">
        <v>51</v>
      </c>
      <c r="H38" s="174" t="s">
        <v>52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119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Kyjovka Bohuslavice - oprava koryta (55,710 - 56,670)</v>
      </c>
      <c r="F47" s="40"/>
      <c r="G47" s="40"/>
      <c r="H47" s="40"/>
      <c r="I47" s="156"/>
      <c r="J47" s="47"/>
      <c r="K47" s="51"/>
    </row>
    <row r="48">
      <c r="B48" s="28"/>
      <c r="C48" s="40" t="s">
        <v>115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249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117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 - 02.2 - SO - 02.2 - ÚSEK Č.2 KM 56,127 - 56,180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25</v>
      </c>
      <c r="D53" s="47"/>
      <c r="E53" s="47"/>
      <c r="F53" s="35" t="str">
        <f>F14</f>
        <v>Bohuslavice</v>
      </c>
      <c r="G53" s="47"/>
      <c r="H53" s="47"/>
      <c r="I53" s="158" t="s">
        <v>27</v>
      </c>
      <c r="J53" s="159" t="str">
        <f>IF(J14="","",J14)</f>
        <v>27. 9. 2018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31</v>
      </c>
      <c r="D55" s="47"/>
      <c r="E55" s="47"/>
      <c r="F55" s="35" t="str">
        <f>E17</f>
        <v xml:space="preserve"> </v>
      </c>
      <c r="G55" s="47"/>
      <c r="H55" s="47"/>
      <c r="I55" s="158" t="s">
        <v>37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35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120</v>
      </c>
      <c r="D58" s="171"/>
      <c r="E58" s="171"/>
      <c r="F58" s="171"/>
      <c r="G58" s="171"/>
      <c r="H58" s="171"/>
      <c r="I58" s="185"/>
      <c r="J58" s="186" t="s">
        <v>121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122</v>
      </c>
      <c r="D60" s="47"/>
      <c r="E60" s="47"/>
      <c r="F60" s="47"/>
      <c r="G60" s="47"/>
      <c r="H60" s="47"/>
      <c r="I60" s="156"/>
      <c r="J60" s="167">
        <f>J89</f>
        <v>0</v>
      </c>
      <c r="K60" s="51"/>
      <c r="AU60" s="24" t="s">
        <v>123</v>
      </c>
    </row>
    <row r="61" s="8" customFormat="1" ht="24.96" customHeight="1">
      <c r="B61" s="189"/>
      <c r="C61" s="190"/>
      <c r="D61" s="191" t="s">
        <v>124</v>
      </c>
      <c r="E61" s="192"/>
      <c r="F61" s="192"/>
      <c r="G61" s="192"/>
      <c r="H61" s="192"/>
      <c r="I61" s="193"/>
      <c r="J61" s="194">
        <f>J90</f>
        <v>0</v>
      </c>
      <c r="K61" s="195"/>
    </row>
    <row r="62" s="9" customFormat="1" ht="19.92" customHeight="1">
      <c r="B62" s="196"/>
      <c r="C62" s="197"/>
      <c r="D62" s="198" t="s">
        <v>125</v>
      </c>
      <c r="E62" s="199"/>
      <c r="F62" s="199"/>
      <c r="G62" s="199"/>
      <c r="H62" s="199"/>
      <c r="I62" s="200"/>
      <c r="J62" s="201">
        <f>J91</f>
        <v>0</v>
      </c>
      <c r="K62" s="202"/>
    </row>
    <row r="63" s="9" customFormat="1" ht="19.92" customHeight="1">
      <c r="B63" s="196"/>
      <c r="C63" s="197"/>
      <c r="D63" s="198" t="s">
        <v>251</v>
      </c>
      <c r="E63" s="199"/>
      <c r="F63" s="199"/>
      <c r="G63" s="199"/>
      <c r="H63" s="199"/>
      <c r="I63" s="200"/>
      <c r="J63" s="201">
        <f>J123</f>
        <v>0</v>
      </c>
      <c r="K63" s="202"/>
    </row>
    <row r="64" s="9" customFormat="1" ht="19.92" customHeight="1">
      <c r="B64" s="196"/>
      <c r="C64" s="197"/>
      <c r="D64" s="198" t="s">
        <v>369</v>
      </c>
      <c r="E64" s="199"/>
      <c r="F64" s="199"/>
      <c r="G64" s="199"/>
      <c r="H64" s="199"/>
      <c r="I64" s="200"/>
      <c r="J64" s="201">
        <f>J128</f>
        <v>0</v>
      </c>
      <c r="K64" s="202"/>
    </row>
    <row r="65" s="9" customFormat="1" ht="19.92" customHeight="1">
      <c r="B65" s="196"/>
      <c r="C65" s="197"/>
      <c r="D65" s="198" t="s">
        <v>370</v>
      </c>
      <c r="E65" s="199"/>
      <c r="F65" s="199"/>
      <c r="G65" s="199"/>
      <c r="H65" s="199"/>
      <c r="I65" s="200"/>
      <c r="J65" s="201">
        <f>J133</f>
        <v>0</v>
      </c>
      <c r="K65" s="202"/>
    </row>
    <row r="66" s="9" customFormat="1" ht="14.88" customHeight="1">
      <c r="B66" s="196"/>
      <c r="C66" s="197"/>
      <c r="D66" s="198" t="s">
        <v>371</v>
      </c>
      <c r="E66" s="199"/>
      <c r="F66" s="199"/>
      <c r="G66" s="199"/>
      <c r="H66" s="199"/>
      <c r="I66" s="200"/>
      <c r="J66" s="201">
        <f>J142</f>
        <v>0</v>
      </c>
      <c r="K66" s="202"/>
    </row>
    <row r="67" s="9" customFormat="1" ht="19.92" customHeight="1">
      <c r="B67" s="196"/>
      <c r="C67" s="197"/>
      <c r="D67" s="198" t="s">
        <v>253</v>
      </c>
      <c r="E67" s="199"/>
      <c r="F67" s="199"/>
      <c r="G67" s="199"/>
      <c r="H67" s="199"/>
      <c r="I67" s="200"/>
      <c r="J67" s="201">
        <f>J152</f>
        <v>0</v>
      </c>
      <c r="K67" s="202"/>
    </row>
    <row r="68" s="1" customFormat="1" ht="21.84" customHeight="1">
      <c r="B68" s="46"/>
      <c r="C68" s="47"/>
      <c r="D68" s="47"/>
      <c r="E68" s="47"/>
      <c r="F68" s="47"/>
      <c r="G68" s="47"/>
      <c r="H68" s="47"/>
      <c r="I68" s="156"/>
      <c r="J68" s="47"/>
      <c r="K68" s="51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178"/>
      <c r="J69" s="68"/>
      <c r="K69" s="69"/>
    </row>
    <row r="73" s="1" customFormat="1" ht="6.96" customHeight="1">
      <c r="B73" s="70"/>
      <c r="C73" s="71"/>
      <c r="D73" s="71"/>
      <c r="E73" s="71"/>
      <c r="F73" s="71"/>
      <c r="G73" s="71"/>
      <c r="H73" s="71"/>
      <c r="I73" s="181"/>
      <c r="J73" s="71"/>
      <c r="K73" s="71"/>
      <c r="L73" s="72"/>
    </row>
    <row r="74" s="1" customFormat="1" ht="36.96" customHeight="1">
      <c r="B74" s="46"/>
      <c r="C74" s="73" t="s">
        <v>126</v>
      </c>
      <c r="D74" s="74"/>
      <c r="E74" s="74"/>
      <c r="F74" s="74"/>
      <c r="G74" s="74"/>
      <c r="H74" s="74"/>
      <c r="I74" s="203"/>
      <c r="J74" s="74"/>
      <c r="K74" s="74"/>
      <c r="L74" s="72"/>
    </row>
    <row r="75" s="1" customFormat="1" ht="6.96" customHeight="1">
      <c r="B75" s="46"/>
      <c r="C75" s="74"/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14.4" customHeight="1">
      <c r="B76" s="46"/>
      <c r="C76" s="76" t="s">
        <v>18</v>
      </c>
      <c r="D76" s="74"/>
      <c r="E76" s="74"/>
      <c r="F76" s="74"/>
      <c r="G76" s="74"/>
      <c r="H76" s="74"/>
      <c r="I76" s="203"/>
      <c r="J76" s="74"/>
      <c r="K76" s="74"/>
      <c r="L76" s="72"/>
    </row>
    <row r="77" s="1" customFormat="1" ht="16.5" customHeight="1">
      <c r="B77" s="46"/>
      <c r="C77" s="74"/>
      <c r="D77" s="74"/>
      <c r="E77" s="204" t="str">
        <f>E7</f>
        <v>Kyjovka Bohuslavice - oprava koryta (55,710 - 56,670)</v>
      </c>
      <c r="F77" s="76"/>
      <c r="G77" s="76"/>
      <c r="H77" s="76"/>
      <c r="I77" s="203"/>
      <c r="J77" s="74"/>
      <c r="K77" s="74"/>
      <c r="L77" s="72"/>
    </row>
    <row r="78">
      <c r="B78" s="28"/>
      <c r="C78" s="76" t="s">
        <v>115</v>
      </c>
      <c r="D78" s="205"/>
      <c r="E78" s="205"/>
      <c r="F78" s="205"/>
      <c r="G78" s="205"/>
      <c r="H78" s="205"/>
      <c r="I78" s="148"/>
      <c r="J78" s="205"/>
      <c r="K78" s="205"/>
      <c r="L78" s="206"/>
    </row>
    <row r="79" s="1" customFormat="1" ht="16.5" customHeight="1">
      <c r="B79" s="46"/>
      <c r="C79" s="74"/>
      <c r="D79" s="74"/>
      <c r="E79" s="204" t="s">
        <v>249</v>
      </c>
      <c r="F79" s="74"/>
      <c r="G79" s="74"/>
      <c r="H79" s="74"/>
      <c r="I79" s="203"/>
      <c r="J79" s="74"/>
      <c r="K79" s="74"/>
      <c r="L79" s="72"/>
    </row>
    <row r="80" s="1" customFormat="1" ht="14.4" customHeight="1">
      <c r="B80" s="46"/>
      <c r="C80" s="76" t="s">
        <v>117</v>
      </c>
      <c r="D80" s="74"/>
      <c r="E80" s="74"/>
      <c r="F80" s="74"/>
      <c r="G80" s="74"/>
      <c r="H80" s="74"/>
      <c r="I80" s="203"/>
      <c r="J80" s="74"/>
      <c r="K80" s="74"/>
      <c r="L80" s="72"/>
    </row>
    <row r="81" s="1" customFormat="1" ht="17.25" customHeight="1">
      <c r="B81" s="46"/>
      <c r="C81" s="74"/>
      <c r="D81" s="74"/>
      <c r="E81" s="82" t="str">
        <f>E11</f>
        <v>SO - 02.2 - SO - 02.2 - ÚSEK Č.2 KM 56,127 - 56,180</v>
      </c>
      <c r="F81" s="74"/>
      <c r="G81" s="74"/>
      <c r="H81" s="74"/>
      <c r="I81" s="203"/>
      <c r="J81" s="74"/>
      <c r="K81" s="74"/>
      <c r="L81" s="72"/>
    </row>
    <row r="82" s="1" customFormat="1" ht="6.96" customHeight="1">
      <c r="B82" s="46"/>
      <c r="C82" s="74"/>
      <c r="D82" s="74"/>
      <c r="E82" s="74"/>
      <c r="F82" s="74"/>
      <c r="G82" s="74"/>
      <c r="H82" s="74"/>
      <c r="I82" s="203"/>
      <c r="J82" s="74"/>
      <c r="K82" s="74"/>
      <c r="L82" s="72"/>
    </row>
    <row r="83" s="1" customFormat="1" ht="18" customHeight="1">
      <c r="B83" s="46"/>
      <c r="C83" s="76" t="s">
        <v>25</v>
      </c>
      <c r="D83" s="74"/>
      <c r="E83" s="74"/>
      <c r="F83" s="207" t="str">
        <f>F14</f>
        <v>Bohuslavice</v>
      </c>
      <c r="G83" s="74"/>
      <c r="H83" s="74"/>
      <c r="I83" s="208" t="s">
        <v>27</v>
      </c>
      <c r="J83" s="85" t="str">
        <f>IF(J14="","",J14)</f>
        <v>27. 9. 2018</v>
      </c>
      <c r="K83" s="74"/>
      <c r="L83" s="72"/>
    </row>
    <row r="84" s="1" customFormat="1" ht="6.96" customHeight="1">
      <c r="B84" s="46"/>
      <c r="C84" s="74"/>
      <c r="D84" s="74"/>
      <c r="E84" s="74"/>
      <c r="F84" s="74"/>
      <c r="G84" s="74"/>
      <c r="H84" s="74"/>
      <c r="I84" s="203"/>
      <c r="J84" s="74"/>
      <c r="K84" s="74"/>
      <c r="L84" s="72"/>
    </row>
    <row r="85" s="1" customFormat="1">
      <c r="B85" s="46"/>
      <c r="C85" s="76" t="s">
        <v>31</v>
      </c>
      <c r="D85" s="74"/>
      <c r="E85" s="74"/>
      <c r="F85" s="207" t="str">
        <f>E17</f>
        <v xml:space="preserve"> </v>
      </c>
      <c r="G85" s="74"/>
      <c r="H85" s="74"/>
      <c r="I85" s="208" t="s">
        <v>37</v>
      </c>
      <c r="J85" s="207" t="str">
        <f>E23</f>
        <v xml:space="preserve"> </v>
      </c>
      <c r="K85" s="74"/>
      <c r="L85" s="72"/>
    </row>
    <row r="86" s="1" customFormat="1" ht="14.4" customHeight="1">
      <c r="B86" s="46"/>
      <c r="C86" s="76" t="s">
        <v>35</v>
      </c>
      <c r="D86" s="74"/>
      <c r="E86" s="74"/>
      <c r="F86" s="207" t="str">
        <f>IF(E20="","",E20)</f>
        <v/>
      </c>
      <c r="G86" s="74"/>
      <c r="H86" s="74"/>
      <c r="I86" s="203"/>
      <c r="J86" s="74"/>
      <c r="K86" s="74"/>
      <c r="L86" s="72"/>
    </row>
    <row r="87" s="1" customFormat="1" ht="10.32" customHeight="1">
      <c r="B87" s="46"/>
      <c r="C87" s="74"/>
      <c r="D87" s="74"/>
      <c r="E87" s="74"/>
      <c r="F87" s="74"/>
      <c r="G87" s="74"/>
      <c r="H87" s="74"/>
      <c r="I87" s="203"/>
      <c r="J87" s="74"/>
      <c r="K87" s="74"/>
      <c r="L87" s="72"/>
    </row>
    <row r="88" s="10" customFormat="1" ht="29.28" customHeight="1">
      <c r="B88" s="209"/>
      <c r="C88" s="210" t="s">
        <v>127</v>
      </c>
      <c r="D88" s="211" t="s">
        <v>59</v>
      </c>
      <c r="E88" s="211" t="s">
        <v>55</v>
      </c>
      <c r="F88" s="211" t="s">
        <v>128</v>
      </c>
      <c r="G88" s="211" t="s">
        <v>129</v>
      </c>
      <c r="H88" s="211" t="s">
        <v>130</v>
      </c>
      <c r="I88" s="212" t="s">
        <v>131</v>
      </c>
      <c r="J88" s="211" t="s">
        <v>121</v>
      </c>
      <c r="K88" s="213" t="s">
        <v>132</v>
      </c>
      <c r="L88" s="214"/>
      <c r="M88" s="102" t="s">
        <v>133</v>
      </c>
      <c r="N88" s="103" t="s">
        <v>44</v>
      </c>
      <c r="O88" s="103" t="s">
        <v>134</v>
      </c>
      <c r="P88" s="103" t="s">
        <v>135</v>
      </c>
      <c r="Q88" s="103" t="s">
        <v>136</v>
      </c>
      <c r="R88" s="103" t="s">
        <v>137</v>
      </c>
      <c r="S88" s="103" t="s">
        <v>138</v>
      </c>
      <c r="T88" s="104" t="s">
        <v>139</v>
      </c>
    </row>
    <row r="89" s="1" customFormat="1" ht="29.28" customHeight="1">
      <c r="B89" s="46"/>
      <c r="C89" s="108" t="s">
        <v>122</v>
      </c>
      <c r="D89" s="74"/>
      <c r="E89" s="74"/>
      <c r="F89" s="74"/>
      <c r="G89" s="74"/>
      <c r="H89" s="74"/>
      <c r="I89" s="203"/>
      <c r="J89" s="215">
        <f>BK89</f>
        <v>0</v>
      </c>
      <c r="K89" s="74"/>
      <c r="L89" s="72"/>
      <c r="M89" s="105"/>
      <c r="N89" s="106"/>
      <c r="O89" s="106"/>
      <c r="P89" s="216">
        <f>P90</f>
        <v>0</v>
      </c>
      <c r="Q89" s="106"/>
      <c r="R89" s="216">
        <f>R90</f>
        <v>48.547096880000005</v>
      </c>
      <c r="S89" s="106"/>
      <c r="T89" s="217">
        <f>T90</f>
        <v>0.874</v>
      </c>
      <c r="AT89" s="24" t="s">
        <v>73</v>
      </c>
      <c r="AU89" s="24" t="s">
        <v>123</v>
      </c>
      <c r="BK89" s="218">
        <f>BK90</f>
        <v>0</v>
      </c>
    </row>
    <row r="90" s="11" customFormat="1" ht="37.44" customHeight="1">
      <c r="B90" s="219"/>
      <c r="C90" s="220"/>
      <c r="D90" s="221" t="s">
        <v>73</v>
      </c>
      <c r="E90" s="222" t="s">
        <v>140</v>
      </c>
      <c r="F90" s="222" t="s">
        <v>141</v>
      </c>
      <c r="G90" s="220"/>
      <c r="H90" s="220"/>
      <c r="I90" s="223"/>
      <c r="J90" s="224">
        <f>BK90</f>
        <v>0</v>
      </c>
      <c r="K90" s="220"/>
      <c r="L90" s="225"/>
      <c r="M90" s="226"/>
      <c r="N90" s="227"/>
      <c r="O90" s="227"/>
      <c r="P90" s="228">
        <f>P91+P123+P128+P133+P152</f>
        <v>0</v>
      </c>
      <c r="Q90" s="227"/>
      <c r="R90" s="228">
        <f>R91+R123+R128+R133+R152</f>
        <v>48.547096880000005</v>
      </c>
      <c r="S90" s="227"/>
      <c r="T90" s="229">
        <f>T91+T123+T128+T133+T152</f>
        <v>0.874</v>
      </c>
      <c r="AR90" s="230" t="s">
        <v>24</v>
      </c>
      <c r="AT90" s="231" t="s">
        <v>73</v>
      </c>
      <c r="AU90" s="231" t="s">
        <v>74</v>
      </c>
      <c r="AY90" s="230" t="s">
        <v>142</v>
      </c>
      <c r="BK90" s="232">
        <f>BK91+BK123+BK128+BK133+BK152</f>
        <v>0</v>
      </c>
    </row>
    <row r="91" s="11" customFormat="1" ht="19.92" customHeight="1">
      <c r="B91" s="219"/>
      <c r="C91" s="220"/>
      <c r="D91" s="221" t="s">
        <v>73</v>
      </c>
      <c r="E91" s="233" t="s">
        <v>24</v>
      </c>
      <c r="F91" s="233" t="s">
        <v>143</v>
      </c>
      <c r="G91" s="220"/>
      <c r="H91" s="220"/>
      <c r="I91" s="223"/>
      <c r="J91" s="234">
        <f>BK91</f>
        <v>0</v>
      </c>
      <c r="K91" s="220"/>
      <c r="L91" s="225"/>
      <c r="M91" s="226"/>
      <c r="N91" s="227"/>
      <c r="O91" s="227"/>
      <c r="P91" s="228">
        <f>SUM(P92:P122)</f>
        <v>0</v>
      </c>
      <c r="Q91" s="227"/>
      <c r="R91" s="228">
        <f>SUM(R92:R122)</f>
        <v>0.0056699999999999997</v>
      </c>
      <c r="S91" s="227"/>
      <c r="T91" s="229">
        <f>SUM(T92:T122)</f>
        <v>0</v>
      </c>
      <c r="AR91" s="230" t="s">
        <v>24</v>
      </c>
      <c r="AT91" s="231" t="s">
        <v>73</v>
      </c>
      <c r="AU91" s="231" t="s">
        <v>24</v>
      </c>
      <c r="AY91" s="230" t="s">
        <v>142</v>
      </c>
      <c r="BK91" s="232">
        <f>SUM(BK92:BK122)</f>
        <v>0</v>
      </c>
    </row>
    <row r="92" s="1" customFormat="1" ht="16.5" customHeight="1">
      <c r="B92" s="46"/>
      <c r="C92" s="235" t="s">
        <v>24</v>
      </c>
      <c r="D92" s="235" t="s">
        <v>144</v>
      </c>
      <c r="E92" s="236" t="s">
        <v>260</v>
      </c>
      <c r="F92" s="237" t="s">
        <v>261</v>
      </c>
      <c r="G92" s="238" t="s">
        <v>171</v>
      </c>
      <c r="H92" s="239">
        <v>31.800000000000001</v>
      </c>
      <c r="I92" s="240"/>
      <c r="J92" s="241">
        <f>ROUND(I92*H92,2)</f>
        <v>0</v>
      </c>
      <c r="K92" s="237" t="s">
        <v>148</v>
      </c>
      <c r="L92" s="72"/>
      <c r="M92" s="242" t="s">
        <v>22</v>
      </c>
      <c r="N92" s="243" t="s">
        <v>45</v>
      </c>
      <c r="O92" s="47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4" t="s">
        <v>149</v>
      </c>
      <c r="AT92" s="24" t="s">
        <v>144</v>
      </c>
      <c r="AU92" s="24" t="s">
        <v>82</v>
      </c>
      <c r="AY92" s="24" t="s">
        <v>142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24</v>
      </c>
      <c r="BK92" s="246">
        <f>ROUND(I92*H92,2)</f>
        <v>0</v>
      </c>
      <c r="BL92" s="24" t="s">
        <v>149</v>
      </c>
      <c r="BM92" s="24" t="s">
        <v>372</v>
      </c>
    </row>
    <row r="93" s="1" customFormat="1">
      <c r="B93" s="46"/>
      <c r="C93" s="74"/>
      <c r="D93" s="247" t="s">
        <v>151</v>
      </c>
      <c r="E93" s="74"/>
      <c r="F93" s="248" t="s">
        <v>263</v>
      </c>
      <c r="G93" s="74"/>
      <c r="H93" s="74"/>
      <c r="I93" s="203"/>
      <c r="J93" s="74"/>
      <c r="K93" s="74"/>
      <c r="L93" s="72"/>
      <c r="M93" s="249"/>
      <c r="N93" s="47"/>
      <c r="O93" s="47"/>
      <c r="P93" s="47"/>
      <c r="Q93" s="47"/>
      <c r="R93" s="47"/>
      <c r="S93" s="47"/>
      <c r="T93" s="95"/>
      <c r="AT93" s="24" t="s">
        <v>151</v>
      </c>
      <c r="AU93" s="24" t="s">
        <v>82</v>
      </c>
    </row>
    <row r="94" s="12" customFormat="1">
      <c r="B94" s="250"/>
      <c r="C94" s="251"/>
      <c r="D94" s="247" t="s">
        <v>153</v>
      </c>
      <c r="E94" s="252" t="s">
        <v>22</v>
      </c>
      <c r="F94" s="253" t="s">
        <v>373</v>
      </c>
      <c r="G94" s="251"/>
      <c r="H94" s="254">
        <v>31.800000000000001</v>
      </c>
      <c r="I94" s="255"/>
      <c r="J94" s="251"/>
      <c r="K94" s="251"/>
      <c r="L94" s="256"/>
      <c r="M94" s="257"/>
      <c r="N94" s="258"/>
      <c r="O94" s="258"/>
      <c r="P94" s="258"/>
      <c r="Q94" s="258"/>
      <c r="R94" s="258"/>
      <c r="S94" s="258"/>
      <c r="T94" s="259"/>
      <c r="AT94" s="260" t="s">
        <v>153</v>
      </c>
      <c r="AU94" s="260" t="s">
        <v>82</v>
      </c>
      <c r="AV94" s="12" t="s">
        <v>82</v>
      </c>
      <c r="AW94" s="12" t="s">
        <v>38</v>
      </c>
      <c r="AX94" s="12" t="s">
        <v>74</v>
      </c>
      <c r="AY94" s="260" t="s">
        <v>142</v>
      </c>
    </row>
    <row r="95" s="13" customFormat="1">
      <c r="B95" s="261"/>
      <c r="C95" s="262"/>
      <c r="D95" s="247" t="s">
        <v>153</v>
      </c>
      <c r="E95" s="263" t="s">
        <v>22</v>
      </c>
      <c r="F95" s="264" t="s">
        <v>374</v>
      </c>
      <c r="G95" s="262"/>
      <c r="H95" s="265">
        <v>31.800000000000001</v>
      </c>
      <c r="I95" s="266"/>
      <c r="J95" s="262"/>
      <c r="K95" s="262"/>
      <c r="L95" s="267"/>
      <c r="M95" s="268"/>
      <c r="N95" s="269"/>
      <c r="O95" s="269"/>
      <c r="P95" s="269"/>
      <c r="Q95" s="269"/>
      <c r="R95" s="269"/>
      <c r="S95" s="269"/>
      <c r="T95" s="270"/>
      <c r="AT95" s="271" t="s">
        <v>153</v>
      </c>
      <c r="AU95" s="271" t="s">
        <v>82</v>
      </c>
      <c r="AV95" s="13" t="s">
        <v>156</v>
      </c>
      <c r="AW95" s="13" t="s">
        <v>38</v>
      </c>
      <c r="AX95" s="13" t="s">
        <v>24</v>
      </c>
      <c r="AY95" s="271" t="s">
        <v>142</v>
      </c>
    </row>
    <row r="96" s="1" customFormat="1" ht="16.5" customHeight="1">
      <c r="B96" s="46"/>
      <c r="C96" s="235" t="s">
        <v>82</v>
      </c>
      <c r="D96" s="235" t="s">
        <v>144</v>
      </c>
      <c r="E96" s="236" t="s">
        <v>267</v>
      </c>
      <c r="F96" s="237" t="s">
        <v>268</v>
      </c>
      <c r="G96" s="238" t="s">
        <v>171</v>
      </c>
      <c r="H96" s="239">
        <v>9.5399999999999991</v>
      </c>
      <c r="I96" s="240"/>
      <c r="J96" s="241">
        <f>ROUND(I96*H96,2)</f>
        <v>0</v>
      </c>
      <c r="K96" s="237" t="s">
        <v>148</v>
      </c>
      <c r="L96" s="72"/>
      <c r="M96" s="242" t="s">
        <v>22</v>
      </c>
      <c r="N96" s="243" t="s">
        <v>45</v>
      </c>
      <c r="O96" s="47"/>
      <c r="P96" s="244">
        <f>O96*H96</f>
        <v>0</v>
      </c>
      <c r="Q96" s="244">
        <v>0</v>
      </c>
      <c r="R96" s="244">
        <f>Q96*H96</f>
        <v>0</v>
      </c>
      <c r="S96" s="244">
        <v>0</v>
      </c>
      <c r="T96" s="245">
        <f>S96*H96</f>
        <v>0</v>
      </c>
      <c r="AR96" s="24" t="s">
        <v>149</v>
      </c>
      <c r="AT96" s="24" t="s">
        <v>144</v>
      </c>
      <c r="AU96" s="24" t="s">
        <v>82</v>
      </c>
      <c r="AY96" s="24" t="s">
        <v>142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24</v>
      </c>
      <c r="BK96" s="246">
        <f>ROUND(I96*H96,2)</f>
        <v>0</v>
      </c>
      <c r="BL96" s="24" t="s">
        <v>149</v>
      </c>
      <c r="BM96" s="24" t="s">
        <v>375</v>
      </c>
    </row>
    <row r="97" s="1" customFormat="1">
      <c r="B97" s="46"/>
      <c r="C97" s="74"/>
      <c r="D97" s="247" t="s">
        <v>151</v>
      </c>
      <c r="E97" s="74"/>
      <c r="F97" s="248" t="s">
        <v>270</v>
      </c>
      <c r="G97" s="74"/>
      <c r="H97" s="74"/>
      <c r="I97" s="203"/>
      <c r="J97" s="74"/>
      <c r="K97" s="74"/>
      <c r="L97" s="72"/>
      <c r="M97" s="249"/>
      <c r="N97" s="47"/>
      <c r="O97" s="47"/>
      <c r="P97" s="47"/>
      <c r="Q97" s="47"/>
      <c r="R97" s="47"/>
      <c r="S97" s="47"/>
      <c r="T97" s="95"/>
      <c r="AT97" s="24" t="s">
        <v>151</v>
      </c>
      <c r="AU97" s="24" t="s">
        <v>82</v>
      </c>
    </row>
    <row r="98" s="12" customFormat="1">
      <c r="B98" s="250"/>
      <c r="C98" s="251"/>
      <c r="D98" s="247" t="s">
        <v>153</v>
      </c>
      <c r="E98" s="252" t="s">
        <v>22</v>
      </c>
      <c r="F98" s="253" t="s">
        <v>376</v>
      </c>
      <c r="G98" s="251"/>
      <c r="H98" s="254">
        <v>9.5399999999999991</v>
      </c>
      <c r="I98" s="255"/>
      <c r="J98" s="251"/>
      <c r="K98" s="251"/>
      <c r="L98" s="256"/>
      <c r="M98" s="257"/>
      <c r="N98" s="258"/>
      <c r="O98" s="258"/>
      <c r="P98" s="258"/>
      <c r="Q98" s="258"/>
      <c r="R98" s="258"/>
      <c r="S98" s="258"/>
      <c r="T98" s="259"/>
      <c r="AT98" s="260" t="s">
        <v>153</v>
      </c>
      <c r="AU98" s="260" t="s">
        <v>82</v>
      </c>
      <c r="AV98" s="12" t="s">
        <v>82</v>
      </c>
      <c r="AW98" s="12" t="s">
        <v>38</v>
      </c>
      <c r="AX98" s="12" t="s">
        <v>24</v>
      </c>
      <c r="AY98" s="260" t="s">
        <v>142</v>
      </c>
    </row>
    <row r="99" s="1" customFormat="1" ht="16.5" customHeight="1">
      <c r="B99" s="46"/>
      <c r="C99" s="235" t="s">
        <v>156</v>
      </c>
      <c r="D99" s="235" t="s">
        <v>144</v>
      </c>
      <c r="E99" s="236" t="s">
        <v>272</v>
      </c>
      <c r="F99" s="237" t="s">
        <v>273</v>
      </c>
      <c r="G99" s="238" t="s">
        <v>171</v>
      </c>
      <c r="H99" s="239">
        <v>31.800000000000001</v>
      </c>
      <c r="I99" s="240"/>
      <c r="J99" s="241">
        <f>ROUND(I99*H99,2)</f>
        <v>0</v>
      </c>
      <c r="K99" s="237" t="s">
        <v>148</v>
      </c>
      <c r="L99" s="72"/>
      <c r="M99" s="242" t="s">
        <v>22</v>
      </c>
      <c r="N99" s="243" t="s">
        <v>45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149</v>
      </c>
      <c r="AT99" s="24" t="s">
        <v>144</v>
      </c>
      <c r="AU99" s="24" t="s">
        <v>82</v>
      </c>
      <c r="AY99" s="24" t="s">
        <v>142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24</v>
      </c>
      <c r="BK99" s="246">
        <f>ROUND(I99*H99,2)</f>
        <v>0</v>
      </c>
      <c r="BL99" s="24" t="s">
        <v>149</v>
      </c>
      <c r="BM99" s="24" t="s">
        <v>377</v>
      </c>
    </row>
    <row r="100" s="1" customFormat="1">
      <c r="B100" s="46"/>
      <c r="C100" s="74"/>
      <c r="D100" s="247" t="s">
        <v>151</v>
      </c>
      <c r="E100" s="74"/>
      <c r="F100" s="248" t="s">
        <v>275</v>
      </c>
      <c r="G100" s="74"/>
      <c r="H100" s="74"/>
      <c r="I100" s="203"/>
      <c r="J100" s="74"/>
      <c r="K100" s="74"/>
      <c r="L100" s="72"/>
      <c r="M100" s="249"/>
      <c r="N100" s="47"/>
      <c r="O100" s="47"/>
      <c r="P100" s="47"/>
      <c r="Q100" s="47"/>
      <c r="R100" s="47"/>
      <c r="S100" s="47"/>
      <c r="T100" s="95"/>
      <c r="AT100" s="24" t="s">
        <v>151</v>
      </c>
      <c r="AU100" s="24" t="s">
        <v>82</v>
      </c>
    </row>
    <row r="101" s="12" customFormat="1">
      <c r="B101" s="250"/>
      <c r="C101" s="251"/>
      <c r="D101" s="247" t="s">
        <v>153</v>
      </c>
      <c r="E101" s="252" t="s">
        <v>22</v>
      </c>
      <c r="F101" s="253" t="s">
        <v>378</v>
      </c>
      <c r="G101" s="251"/>
      <c r="H101" s="254">
        <v>31.800000000000001</v>
      </c>
      <c r="I101" s="255"/>
      <c r="J101" s="251"/>
      <c r="K101" s="251"/>
      <c r="L101" s="256"/>
      <c r="M101" s="257"/>
      <c r="N101" s="258"/>
      <c r="O101" s="258"/>
      <c r="P101" s="258"/>
      <c r="Q101" s="258"/>
      <c r="R101" s="258"/>
      <c r="S101" s="258"/>
      <c r="T101" s="259"/>
      <c r="AT101" s="260" t="s">
        <v>153</v>
      </c>
      <c r="AU101" s="260" t="s">
        <v>82</v>
      </c>
      <c r="AV101" s="12" t="s">
        <v>82</v>
      </c>
      <c r="AW101" s="12" t="s">
        <v>38</v>
      </c>
      <c r="AX101" s="12" t="s">
        <v>24</v>
      </c>
      <c r="AY101" s="260" t="s">
        <v>142</v>
      </c>
    </row>
    <row r="102" s="1" customFormat="1" ht="16.5" customHeight="1">
      <c r="B102" s="46"/>
      <c r="C102" s="235" t="s">
        <v>149</v>
      </c>
      <c r="D102" s="235" t="s">
        <v>144</v>
      </c>
      <c r="E102" s="236" t="s">
        <v>178</v>
      </c>
      <c r="F102" s="237" t="s">
        <v>179</v>
      </c>
      <c r="G102" s="238" t="s">
        <v>171</v>
      </c>
      <c r="H102" s="239">
        <v>31.800000000000001</v>
      </c>
      <c r="I102" s="240"/>
      <c r="J102" s="241">
        <f>ROUND(I102*H102,2)</f>
        <v>0</v>
      </c>
      <c r="K102" s="237" t="s">
        <v>148</v>
      </c>
      <c r="L102" s="72"/>
      <c r="M102" s="242" t="s">
        <v>22</v>
      </c>
      <c r="N102" s="243" t="s">
        <v>45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149</v>
      </c>
      <c r="AT102" s="24" t="s">
        <v>144</v>
      </c>
      <c r="AU102" s="24" t="s">
        <v>82</v>
      </c>
      <c r="AY102" s="24" t="s">
        <v>142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24</v>
      </c>
      <c r="BK102" s="246">
        <f>ROUND(I102*H102,2)</f>
        <v>0</v>
      </c>
      <c r="BL102" s="24" t="s">
        <v>149</v>
      </c>
      <c r="BM102" s="24" t="s">
        <v>379</v>
      </c>
    </row>
    <row r="103" s="1" customFormat="1">
      <c r="B103" s="46"/>
      <c r="C103" s="74"/>
      <c r="D103" s="247" t="s">
        <v>151</v>
      </c>
      <c r="E103" s="74"/>
      <c r="F103" s="248" t="s">
        <v>181</v>
      </c>
      <c r="G103" s="74"/>
      <c r="H103" s="74"/>
      <c r="I103" s="203"/>
      <c r="J103" s="74"/>
      <c r="K103" s="74"/>
      <c r="L103" s="72"/>
      <c r="M103" s="249"/>
      <c r="N103" s="47"/>
      <c r="O103" s="47"/>
      <c r="P103" s="47"/>
      <c r="Q103" s="47"/>
      <c r="R103" s="47"/>
      <c r="S103" s="47"/>
      <c r="T103" s="95"/>
      <c r="AT103" s="24" t="s">
        <v>151</v>
      </c>
      <c r="AU103" s="24" t="s">
        <v>82</v>
      </c>
    </row>
    <row r="104" s="1" customFormat="1" ht="25.5" customHeight="1">
      <c r="B104" s="46"/>
      <c r="C104" s="235" t="s">
        <v>177</v>
      </c>
      <c r="D104" s="235" t="s">
        <v>144</v>
      </c>
      <c r="E104" s="236" t="s">
        <v>183</v>
      </c>
      <c r="F104" s="237" t="s">
        <v>184</v>
      </c>
      <c r="G104" s="238" t="s">
        <v>171</v>
      </c>
      <c r="H104" s="239">
        <v>477</v>
      </c>
      <c r="I104" s="240"/>
      <c r="J104" s="241">
        <f>ROUND(I104*H104,2)</f>
        <v>0</v>
      </c>
      <c r="K104" s="237" t="s">
        <v>148</v>
      </c>
      <c r="L104" s="72"/>
      <c r="M104" s="242" t="s">
        <v>22</v>
      </c>
      <c r="N104" s="243" t="s">
        <v>45</v>
      </c>
      <c r="O104" s="47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4" t="s">
        <v>149</v>
      </c>
      <c r="AT104" s="24" t="s">
        <v>144</v>
      </c>
      <c r="AU104" s="24" t="s">
        <v>82</v>
      </c>
      <c r="AY104" s="24" t="s">
        <v>142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24</v>
      </c>
      <c r="BK104" s="246">
        <f>ROUND(I104*H104,2)</f>
        <v>0</v>
      </c>
      <c r="BL104" s="24" t="s">
        <v>149</v>
      </c>
      <c r="BM104" s="24" t="s">
        <v>380</v>
      </c>
    </row>
    <row r="105" s="1" customFormat="1">
      <c r="B105" s="46"/>
      <c r="C105" s="74"/>
      <c r="D105" s="247" t="s">
        <v>151</v>
      </c>
      <c r="E105" s="74"/>
      <c r="F105" s="248" t="s">
        <v>186</v>
      </c>
      <c r="G105" s="74"/>
      <c r="H105" s="74"/>
      <c r="I105" s="203"/>
      <c r="J105" s="74"/>
      <c r="K105" s="74"/>
      <c r="L105" s="72"/>
      <c r="M105" s="249"/>
      <c r="N105" s="47"/>
      <c r="O105" s="47"/>
      <c r="P105" s="47"/>
      <c r="Q105" s="47"/>
      <c r="R105" s="47"/>
      <c r="S105" s="47"/>
      <c r="T105" s="95"/>
      <c r="AT105" s="24" t="s">
        <v>151</v>
      </c>
      <c r="AU105" s="24" t="s">
        <v>82</v>
      </c>
    </row>
    <row r="106" s="12" customFormat="1">
      <c r="B106" s="250"/>
      <c r="C106" s="251"/>
      <c r="D106" s="247" t="s">
        <v>153</v>
      </c>
      <c r="E106" s="251"/>
      <c r="F106" s="253" t="s">
        <v>381</v>
      </c>
      <c r="G106" s="251"/>
      <c r="H106" s="254">
        <v>477</v>
      </c>
      <c r="I106" s="255"/>
      <c r="J106" s="251"/>
      <c r="K106" s="251"/>
      <c r="L106" s="256"/>
      <c r="M106" s="257"/>
      <c r="N106" s="258"/>
      <c r="O106" s="258"/>
      <c r="P106" s="258"/>
      <c r="Q106" s="258"/>
      <c r="R106" s="258"/>
      <c r="S106" s="258"/>
      <c r="T106" s="259"/>
      <c r="AT106" s="260" t="s">
        <v>153</v>
      </c>
      <c r="AU106" s="260" t="s">
        <v>82</v>
      </c>
      <c r="AV106" s="12" t="s">
        <v>82</v>
      </c>
      <c r="AW106" s="12" t="s">
        <v>6</v>
      </c>
      <c r="AX106" s="12" t="s">
        <v>24</v>
      </c>
      <c r="AY106" s="260" t="s">
        <v>142</v>
      </c>
    </row>
    <row r="107" s="1" customFormat="1" ht="16.5" customHeight="1">
      <c r="B107" s="46"/>
      <c r="C107" s="235" t="s">
        <v>182</v>
      </c>
      <c r="D107" s="235" t="s">
        <v>144</v>
      </c>
      <c r="E107" s="236" t="s">
        <v>189</v>
      </c>
      <c r="F107" s="237" t="s">
        <v>190</v>
      </c>
      <c r="G107" s="238" t="s">
        <v>171</v>
      </c>
      <c r="H107" s="239">
        <v>31.800000000000001</v>
      </c>
      <c r="I107" s="240"/>
      <c r="J107" s="241">
        <f>ROUND(I107*H107,2)</f>
        <v>0</v>
      </c>
      <c r="K107" s="237" t="s">
        <v>148</v>
      </c>
      <c r="L107" s="72"/>
      <c r="M107" s="242" t="s">
        <v>22</v>
      </c>
      <c r="N107" s="243" t="s">
        <v>45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149</v>
      </c>
      <c r="AT107" s="24" t="s">
        <v>144</v>
      </c>
      <c r="AU107" s="24" t="s">
        <v>82</v>
      </c>
      <c r="AY107" s="24" t="s">
        <v>142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24</v>
      </c>
      <c r="BK107" s="246">
        <f>ROUND(I107*H107,2)</f>
        <v>0</v>
      </c>
      <c r="BL107" s="24" t="s">
        <v>149</v>
      </c>
      <c r="BM107" s="24" t="s">
        <v>382</v>
      </c>
    </row>
    <row r="108" s="1" customFormat="1">
      <c r="B108" s="46"/>
      <c r="C108" s="74"/>
      <c r="D108" s="247" t="s">
        <v>151</v>
      </c>
      <c r="E108" s="74"/>
      <c r="F108" s="248" t="s">
        <v>192</v>
      </c>
      <c r="G108" s="74"/>
      <c r="H108" s="74"/>
      <c r="I108" s="203"/>
      <c r="J108" s="74"/>
      <c r="K108" s="74"/>
      <c r="L108" s="72"/>
      <c r="M108" s="249"/>
      <c r="N108" s="47"/>
      <c r="O108" s="47"/>
      <c r="P108" s="47"/>
      <c r="Q108" s="47"/>
      <c r="R108" s="47"/>
      <c r="S108" s="47"/>
      <c r="T108" s="95"/>
      <c r="AT108" s="24" t="s">
        <v>151</v>
      </c>
      <c r="AU108" s="24" t="s">
        <v>82</v>
      </c>
    </row>
    <row r="109" s="1" customFormat="1" ht="16.5" customHeight="1">
      <c r="B109" s="46"/>
      <c r="C109" s="235" t="s">
        <v>188</v>
      </c>
      <c r="D109" s="235" t="s">
        <v>144</v>
      </c>
      <c r="E109" s="236" t="s">
        <v>194</v>
      </c>
      <c r="F109" s="237" t="s">
        <v>195</v>
      </c>
      <c r="G109" s="238" t="s">
        <v>196</v>
      </c>
      <c r="H109" s="239">
        <v>57.240000000000002</v>
      </c>
      <c r="I109" s="240"/>
      <c r="J109" s="241">
        <f>ROUND(I109*H109,2)</f>
        <v>0</v>
      </c>
      <c r="K109" s="237" t="s">
        <v>148</v>
      </c>
      <c r="L109" s="72"/>
      <c r="M109" s="242" t="s">
        <v>22</v>
      </c>
      <c r="N109" s="243" t="s">
        <v>45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</v>
      </c>
      <c r="T109" s="245">
        <f>S109*H109</f>
        <v>0</v>
      </c>
      <c r="AR109" s="24" t="s">
        <v>149</v>
      </c>
      <c r="AT109" s="24" t="s">
        <v>144</v>
      </c>
      <c r="AU109" s="24" t="s">
        <v>82</v>
      </c>
      <c r="AY109" s="24" t="s">
        <v>142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24</v>
      </c>
      <c r="BK109" s="246">
        <f>ROUND(I109*H109,2)</f>
        <v>0</v>
      </c>
      <c r="BL109" s="24" t="s">
        <v>149</v>
      </c>
      <c r="BM109" s="24" t="s">
        <v>383</v>
      </c>
    </row>
    <row r="110" s="1" customFormat="1">
      <c r="B110" s="46"/>
      <c r="C110" s="74"/>
      <c r="D110" s="247" t="s">
        <v>151</v>
      </c>
      <c r="E110" s="74"/>
      <c r="F110" s="248" t="s">
        <v>198</v>
      </c>
      <c r="G110" s="74"/>
      <c r="H110" s="74"/>
      <c r="I110" s="203"/>
      <c r="J110" s="74"/>
      <c r="K110" s="74"/>
      <c r="L110" s="72"/>
      <c r="M110" s="249"/>
      <c r="N110" s="47"/>
      <c r="O110" s="47"/>
      <c r="P110" s="47"/>
      <c r="Q110" s="47"/>
      <c r="R110" s="47"/>
      <c r="S110" s="47"/>
      <c r="T110" s="95"/>
      <c r="AT110" s="24" t="s">
        <v>151</v>
      </c>
      <c r="AU110" s="24" t="s">
        <v>82</v>
      </c>
    </row>
    <row r="111" s="12" customFormat="1">
      <c r="B111" s="250"/>
      <c r="C111" s="251"/>
      <c r="D111" s="247" t="s">
        <v>153</v>
      </c>
      <c r="E111" s="252" t="s">
        <v>22</v>
      </c>
      <c r="F111" s="253" t="s">
        <v>384</v>
      </c>
      <c r="G111" s="251"/>
      <c r="H111" s="254">
        <v>57.240000000000002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AT111" s="260" t="s">
        <v>153</v>
      </c>
      <c r="AU111" s="260" t="s">
        <v>82</v>
      </c>
      <c r="AV111" s="12" t="s">
        <v>82</v>
      </c>
      <c r="AW111" s="12" t="s">
        <v>38</v>
      </c>
      <c r="AX111" s="12" t="s">
        <v>74</v>
      </c>
      <c r="AY111" s="260" t="s">
        <v>142</v>
      </c>
    </row>
    <row r="112" s="14" customFormat="1">
      <c r="B112" s="272"/>
      <c r="C112" s="273"/>
      <c r="D112" s="247" t="s">
        <v>153</v>
      </c>
      <c r="E112" s="274" t="s">
        <v>22</v>
      </c>
      <c r="F112" s="275" t="s">
        <v>159</v>
      </c>
      <c r="G112" s="273"/>
      <c r="H112" s="276">
        <v>57.240000000000002</v>
      </c>
      <c r="I112" s="277"/>
      <c r="J112" s="273"/>
      <c r="K112" s="273"/>
      <c r="L112" s="278"/>
      <c r="M112" s="279"/>
      <c r="N112" s="280"/>
      <c r="O112" s="280"/>
      <c r="P112" s="280"/>
      <c r="Q112" s="280"/>
      <c r="R112" s="280"/>
      <c r="S112" s="280"/>
      <c r="T112" s="281"/>
      <c r="AT112" s="282" t="s">
        <v>153</v>
      </c>
      <c r="AU112" s="282" t="s">
        <v>82</v>
      </c>
      <c r="AV112" s="14" t="s">
        <v>149</v>
      </c>
      <c r="AW112" s="14" t="s">
        <v>38</v>
      </c>
      <c r="AX112" s="14" t="s">
        <v>24</v>
      </c>
      <c r="AY112" s="282" t="s">
        <v>142</v>
      </c>
    </row>
    <row r="113" s="1" customFormat="1" ht="16.5" customHeight="1">
      <c r="B113" s="46"/>
      <c r="C113" s="235" t="s">
        <v>193</v>
      </c>
      <c r="D113" s="235" t="s">
        <v>144</v>
      </c>
      <c r="E113" s="236" t="s">
        <v>283</v>
      </c>
      <c r="F113" s="237" t="s">
        <v>284</v>
      </c>
      <c r="G113" s="238" t="s">
        <v>147</v>
      </c>
      <c r="H113" s="239">
        <v>378</v>
      </c>
      <c r="I113" s="240"/>
      <c r="J113" s="241">
        <f>ROUND(I113*H113,2)</f>
        <v>0</v>
      </c>
      <c r="K113" s="237" t="s">
        <v>148</v>
      </c>
      <c r="L113" s="72"/>
      <c r="M113" s="242" t="s">
        <v>22</v>
      </c>
      <c r="N113" s="243" t="s">
        <v>45</v>
      </c>
      <c r="O113" s="47"/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4" t="s">
        <v>149</v>
      </c>
      <c r="AT113" s="24" t="s">
        <v>144</v>
      </c>
      <c r="AU113" s="24" t="s">
        <v>82</v>
      </c>
      <c r="AY113" s="24" t="s">
        <v>142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24</v>
      </c>
      <c r="BK113" s="246">
        <f>ROUND(I113*H113,2)</f>
        <v>0</v>
      </c>
      <c r="BL113" s="24" t="s">
        <v>149</v>
      </c>
      <c r="BM113" s="24" t="s">
        <v>385</v>
      </c>
    </row>
    <row r="114" s="1" customFormat="1">
      <c r="B114" s="46"/>
      <c r="C114" s="74"/>
      <c r="D114" s="247" t="s">
        <v>151</v>
      </c>
      <c r="E114" s="74"/>
      <c r="F114" s="248" t="s">
        <v>286</v>
      </c>
      <c r="G114" s="74"/>
      <c r="H114" s="74"/>
      <c r="I114" s="203"/>
      <c r="J114" s="74"/>
      <c r="K114" s="74"/>
      <c r="L114" s="72"/>
      <c r="M114" s="249"/>
      <c r="N114" s="47"/>
      <c r="O114" s="47"/>
      <c r="P114" s="47"/>
      <c r="Q114" s="47"/>
      <c r="R114" s="47"/>
      <c r="S114" s="47"/>
      <c r="T114" s="95"/>
      <c r="AT114" s="24" t="s">
        <v>151</v>
      </c>
      <c r="AU114" s="24" t="s">
        <v>82</v>
      </c>
    </row>
    <row r="115" s="12" customFormat="1">
      <c r="B115" s="250"/>
      <c r="C115" s="251"/>
      <c r="D115" s="247" t="s">
        <v>153</v>
      </c>
      <c r="E115" s="252" t="s">
        <v>22</v>
      </c>
      <c r="F115" s="253" t="s">
        <v>386</v>
      </c>
      <c r="G115" s="251"/>
      <c r="H115" s="254">
        <v>378</v>
      </c>
      <c r="I115" s="255"/>
      <c r="J115" s="251"/>
      <c r="K115" s="251"/>
      <c r="L115" s="256"/>
      <c r="M115" s="257"/>
      <c r="N115" s="258"/>
      <c r="O115" s="258"/>
      <c r="P115" s="258"/>
      <c r="Q115" s="258"/>
      <c r="R115" s="258"/>
      <c r="S115" s="258"/>
      <c r="T115" s="259"/>
      <c r="AT115" s="260" t="s">
        <v>153</v>
      </c>
      <c r="AU115" s="260" t="s">
        <v>82</v>
      </c>
      <c r="AV115" s="12" t="s">
        <v>82</v>
      </c>
      <c r="AW115" s="12" t="s">
        <v>38</v>
      </c>
      <c r="AX115" s="12" t="s">
        <v>74</v>
      </c>
      <c r="AY115" s="260" t="s">
        <v>142</v>
      </c>
    </row>
    <row r="116" s="13" customFormat="1">
      <c r="B116" s="261"/>
      <c r="C116" s="262"/>
      <c r="D116" s="247" t="s">
        <v>153</v>
      </c>
      <c r="E116" s="263" t="s">
        <v>22</v>
      </c>
      <c r="F116" s="264" t="s">
        <v>288</v>
      </c>
      <c r="G116" s="262"/>
      <c r="H116" s="265">
        <v>378</v>
      </c>
      <c r="I116" s="266"/>
      <c r="J116" s="262"/>
      <c r="K116" s="262"/>
      <c r="L116" s="267"/>
      <c r="M116" s="268"/>
      <c r="N116" s="269"/>
      <c r="O116" s="269"/>
      <c r="P116" s="269"/>
      <c r="Q116" s="269"/>
      <c r="R116" s="269"/>
      <c r="S116" s="269"/>
      <c r="T116" s="270"/>
      <c r="AT116" s="271" t="s">
        <v>153</v>
      </c>
      <c r="AU116" s="271" t="s">
        <v>82</v>
      </c>
      <c r="AV116" s="13" t="s">
        <v>156</v>
      </c>
      <c r="AW116" s="13" t="s">
        <v>38</v>
      </c>
      <c r="AX116" s="13" t="s">
        <v>74</v>
      </c>
      <c r="AY116" s="271" t="s">
        <v>142</v>
      </c>
    </row>
    <row r="117" s="14" customFormat="1">
      <c r="B117" s="272"/>
      <c r="C117" s="273"/>
      <c r="D117" s="247" t="s">
        <v>153</v>
      </c>
      <c r="E117" s="274" t="s">
        <v>22</v>
      </c>
      <c r="F117" s="275" t="s">
        <v>159</v>
      </c>
      <c r="G117" s="273"/>
      <c r="H117" s="276">
        <v>378</v>
      </c>
      <c r="I117" s="277"/>
      <c r="J117" s="273"/>
      <c r="K117" s="273"/>
      <c r="L117" s="278"/>
      <c r="M117" s="279"/>
      <c r="N117" s="280"/>
      <c r="O117" s="280"/>
      <c r="P117" s="280"/>
      <c r="Q117" s="280"/>
      <c r="R117" s="280"/>
      <c r="S117" s="280"/>
      <c r="T117" s="281"/>
      <c r="AT117" s="282" t="s">
        <v>153</v>
      </c>
      <c r="AU117" s="282" t="s">
        <v>82</v>
      </c>
      <c r="AV117" s="14" t="s">
        <v>149</v>
      </c>
      <c r="AW117" s="14" t="s">
        <v>38</v>
      </c>
      <c r="AX117" s="14" t="s">
        <v>24</v>
      </c>
      <c r="AY117" s="282" t="s">
        <v>142</v>
      </c>
    </row>
    <row r="118" s="1" customFormat="1" ht="16.5" customHeight="1">
      <c r="B118" s="46"/>
      <c r="C118" s="286" t="s">
        <v>200</v>
      </c>
      <c r="D118" s="286" t="s">
        <v>289</v>
      </c>
      <c r="E118" s="287" t="s">
        <v>290</v>
      </c>
      <c r="F118" s="288" t="s">
        <v>291</v>
      </c>
      <c r="G118" s="289" t="s">
        <v>292</v>
      </c>
      <c r="H118" s="290">
        <v>5.6699999999999999</v>
      </c>
      <c r="I118" s="291"/>
      <c r="J118" s="292">
        <f>ROUND(I118*H118,2)</f>
        <v>0</v>
      </c>
      <c r="K118" s="288" t="s">
        <v>148</v>
      </c>
      <c r="L118" s="293"/>
      <c r="M118" s="294" t="s">
        <v>22</v>
      </c>
      <c r="N118" s="295" t="s">
        <v>45</v>
      </c>
      <c r="O118" s="47"/>
      <c r="P118" s="244">
        <f>O118*H118</f>
        <v>0</v>
      </c>
      <c r="Q118" s="244">
        <v>0.001</v>
      </c>
      <c r="R118" s="244">
        <f>Q118*H118</f>
        <v>0.0056699999999999997</v>
      </c>
      <c r="S118" s="244">
        <v>0</v>
      </c>
      <c r="T118" s="245">
        <f>S118*H118</f>
        <v>0</v>
      </c>
      <c r="AR118" s="24" t="s">
        <v>193</v>
      </c>
      <c r="AT118" s="24" t="s">
        <v>289</v>
      </c>
      <c r="AU118" s="24" t="s">
        <v>82</v>
      </c>
      <c r="AY118" s="24" t="s">
        <v>142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24</v>
      </c>
      <c r="BK118" s="246">
        <f>ROUND(I118*H118,2)</f>
        <v>0</v>
      </c>
      <c r="BL118" s="24" t="s">
        <v>149</v>
      </c>
      <c r="BM118" s="24" t="s">
        <v>387</v>
      </c>
    </row>
    <row r="119" s="1" customFormat="1">
      <c r="B119" s="46"/>
      <c r="C119" s="74"/>
      <c r="D119" s="247" t="s">
        <v>151</v>
      </c>
      <c r="E119" s="74"/>
      <c r="F119" s="248" t="s">
        <v>291</v>
      </c>
      <c r="G119" s="74"/>
      <c r="H119" s="74"/>
      <c r="I119" s="203"/>
      <c r="J119" s="74"/>
      <c r="K119" s="74"/>
      <c r="L119" s="72"/>
      <c r="M119" s="249"/>
      <c r="N119" s="47"/>
      <c r="O119" s="47"/>
      <c r="P119" s="47"/>
      <c r="Q119" s="47"/>
      <c r="R119" s="47"/>
      <c r="S119" s="47"/>
      <c r="T119" s="95"/>
      <c r="AT119" s="24" t="s">
        <v>151</v>
      </c>
      <c r="AU119" s="24" t="s">
        <v>82</v>
      </c>
    </row>
    <row r="120" s="12" customFormat="1">
      <c r="B120" s="250"/>
      <c r="C120" s="251"/>
      <c r="D120" s="247" t="s">
        <v>153</v>
      </c>
      <c r="E120" s="251"/>
      <c r="F120" s="253" t="s">
        <v>388</v>
      </c>
      <c r="G120" s="251"/>
      <c r="H120" s="254">
        <v>5.6699999999999999</v>
      </c>
      <c r="I120" s="255"/>
      <c r="J120" s="251"/>
      <c r="K120" s="251"/>
      <c r="L120" s="256"/>
      <c r="M120" s="257"/>
      <c r="N120" s="258"/>
      <c r="O120" s="258"/>
      <c r="P120" s="258"/>
      <c r="Q120" s="258"/>
      <c r="R120" s="258"/>
      <c r="S120" s="258"/>
      <c r="T120" s="259"/>
      <c r="AT120" s="260" t="s">
        <v>153</v>
      </c>
      <c r="AU120" s="260" t="s">
        <v>82</v>
      </c>
      <c r="AV120" s="12" t="s">
        <v>82</v>
      </c>
      <c r="AW120" s="12" t="s">
        <v>6</v>
      </c>
      <c r="AX120" s="12" t="s">
        <v>24</v>
      </c>
      <c r="AY120" s="260" t="s">
        <v>142</v>
      </c>
    </row>
    <row r="121" s="1" customFormat="1" ht="16.5" customHeight="1">
      <c r="B121" s="46"/>
      <c r="C121" s="235" t="s">
        <v>29</v>
      </c>
      <c r="D121" s="235" t="s">
        <v>144</v>
      </c>
      <c r="E121" s="236" t="s">
        <v>201</v>
      </c>
      <c r="F121" s="237" t="s">
        <v>389</v>
      </c>
      <c r="G121" s="238" t="s">
        <v>203</v>
      </c>
      <c r="H121" s="239">
        <v>1</v>
      </c>
      <c r="I121" s="240"/>
      <c r="J121" s="241">
        <f>ROUND(I121*H121,2)</f>
        <v>0</v>
      </c>
      <c r="K121" s="237" t="s">
        <v>22</v>
      </c>
      <c r="L121" s="72"/>
      <c r="M121" s="242" t="s">
        <v>22</v>
      </c>
      <c r="N121" s="243" t="s">
        <v>45</v>
      </c>
      <c r="O121" s="47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4" t="s">
        <v>149</v>
      </c>
      <c r="AT121" s="24" t="s">
        <v>144</v>
      </c>
      <c r="AU121" s="24" t="s">
        <v>82</v>
      </c>
      <c r="AY121" s="24" t="s">
        <v>142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24</v>
      </c>
      <c r="BK121" s="246">
        <f>ROUND(I121*H121,2)</f>
        <v>0</v>
      </c>
      <c r="BL121" s="24" t="s">
        <v>149</v>
      </c>
      <c r="BM121" s="24" t="s">
        <v>390</v>
      </c>
    </row>
    <row r="122" s="1" customFormat="1">
      <c r="B122" s="46"/>
      <c r="C122" s="74"/>
      <c r="D122" s="247" t="s">
        <v>151</v>
      </c>
      <c r="E122" s="74"/>
      <c r="F122" s="248" t="s">
        <v>391</v>
      </c>
      <c r="G122" s="74"/>
      <c r="H122" s="74"/>
      <c r="I122" s="203"/>
      <c r="J122" s="74"/>
      <c r="K122" s="74"/>
      <c r="L122" s="72"/>
      <c r="M122" s="249"/>
      <c r="N122" s="47"/>
      <c r="O122" s="47"/>
      <c r="P122" s="47"/>
      <c r="Q122" s="47"/>
      <c r="R122" s="47"/>
      <c r="S122" s="47"/>
      <c r="T122" s="95"/>
      <c r="AT122" s="24" t="s">
        <v>151</v>
      </c>
      <c r="AU122" s="24" t="s">
        <v>82</v>
      </c>
    </row>
    <row r="123" s="11" customFormat="1" ht="29.88" customHeight="1">
      <c r="B123" s="219"/>
      <c r="C123" s="220"/>
      <c r="D123" s="221" t="s">
        <v>73</v>
      </c>
      <c r="E123" s="233" t="s">
        <v>149</v>
      </c>
      <c r="F123" s="233" t="s">
        <v>313</v>
      </c>
      <c r="G123" s="220"/>
      <c r="H123" s="220"/>
      <c r="I123" s="223"/>
      <c r="J123" s="234">
        <f>BK123</f>
        <v>0</v>
      </c>
      <c r="K123" s="220"/>
      <c r="L123" s="225"/>
      <c r="M123" s="226"/>
      <c r="N123" s="227"/>
      <c r="O123" s="227"/>
      <c r="P123" s="228">
        <f>SUM(P124:P127)</f>
        <v>0</v>
      </c>
      <c r="Q123" s="227"/>
      <c r="R123" s="228">
        <f>SUM(R124:R127)</f>
        <v>47.249426880000001</v>
      </c>
      <c r="S123" s="227"/>
      <c r="T123" s="229">
        <f>SUM(T124:T127)</f>
        <v>0</v>
      </c>
      <c r="AR123" s="230" t="s">
        <v>24</v>
      </c>
      <c r="AT123" s="231" t="s">
        <v>73</v>
      </c>
      <c r="AU123" s="231" t="s">
        <v>24</v>
      </c>
      <c r="AY123" s="230" t="s">
        <v>142</v>
      </c>
      <c r="BK123" s="232">
        <f>SUM(BK124:BK127)</f>
        <v>0</v>
      </c>
    </row>
    <row r="124" s="1" customFormat="1" ht="25.5" customHeight="1">
      <c r="B124" s="46"/>
      <c r="C124" s="235" t="s">
        <v>295</v>
      </c>
      <c r="D124" s="235" t="s">
        <v>144</v>
      </c>
      <c r="E124" s="236" t="s">
        <v>392</v>
      </c>
      <c r="F124" s="237" t="s">
        <v>393</v>
      </c>
      <c r="G124" s="238" t="s">
        <v>147</v>
      </c>
      <c r="H124" s="239">
        <v>48</v>
      </c>
      <c r="I124" s="240"/>
      <c r="J124" s="241">
        <f>ROUND(I124*H124,2)</f>
        <v>0</v>
      </c>
      <c r="K124" s="237" t="s">
        <v>148</v>
      </c>
      <c r="L124" s="72"/>
      <c r="M124" s="242" t="s">
        <v>22</v>
      </c>
      <c r="N124" s="243" t="s">
        <v>45</v>
      </c>
      <c r="O124" s="47"/>
      <c r="P124" s="244">
        <f>O124*H124</f>
        <v>0</v>
      </c>
      <c r="Q124" s="244">
        <v>0.98436305999999996</v>
      </c>
      <c r="R124" s="244">
        <f>Q124*H124</f>
        <v>47.249426880000001</v>
      </c>
      <c r="S124" s="244">
        <v>0</v>
      </c>
      <c r="T124" s="245">
        <f>S124*H124</f>
        <v>0</v>
      </c>
      <c r="AR124" s="24" t="s">
        <v>149</v>
      </c>
      <c r="AT124" s="24" t="s">
        <v>144</v>
      </c>
      <c r="AU124" s="24" t="s">
        <v>82</v>
      </c>
      <c r="AY124" s="24" t="s">
        <v>142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24" t="s">
        <v>24</v>
      </c>
      <c r="BK124" s="246">
        <f>ROUND(I124*H124,2)</f>
        <v>0</v>
      </c>
      <c r="BL124" s="24" t="s">
        <v>149</v>
      </c>
      <c r="BM124" s="24" t="s">
        <v>394</v>
      </c>
    </row>
    <row r="125" s="1" customFormat="1">
      <c r="B125" s="46"/>
      <c r="C125" s="74"/>
      <c r="D125" s="247" t="s">
        <v>151</v>
      </c>
      <c r="E125" s="74"/>
      <c r="F125" s="248" t="s">
        <v>395</v>
      </c>
      <c r="G125" s="74"/>
      <c r="H125" s="74"/>
      <c r="I125" s="203"/>
      <c r="J125" s="74"/>
      <c r="K125" s="74"/>
      <c r="L125" s="72"/>
      <c r="M125" s="249"/>
      <c r="N125" s="47"/>
      <c r="O125" s="47"/>
      <c r="P125" s="47"/>
      <c r="Q125" s="47"/>
      <c r="R125" s="47"/>
      <c r="S125" s="47"/>
      <c r="T125" s="95"/>
      <c r="AT125" s="24" t="s">
        <v>151</v>
      </c>
      <c r="AU125" s="24" t="s">
        <v>82</v>
      </c>
    </row>
    <row r="126" s="12" customFormat="1">
      <c r="B126" s="250"/>
      <c r="C126" s="251"/>
      <c r="D126" s="247" t="s">
        <v>153</v>
      </c>
      <c r="E126" s="252" t="s">
        <v>22</v>
      </c>
      <c r="F126" s="253" t="s">
        <v>396</v>
      </c>
      <c r="G126" s="251"/>
      <c r="H126" s="254">
        <v>48</v>
      </c>
      <c r="I126" s="255"/>
      <c r="J126" s="251"/>
      <c r="K126" s="251"/>
      <c r="L126" s="256"/>
      <c r="M126" s="257"/>
      <c r="N126" s="258"/>
      <c r="O126" s="258"/>
      <c r="P126" s="258"/>
      <c r="Q126" s="258"/>
      <c r="R126" s="258"/>
      <c r="S126" s="258"/>
      <c r="T126" s="259"/>
      <c r="AT126" s="260" t="s">
        <v>153</v>
      </c>
      <c r="AU126" s="260" t="s">
        <v>82</v>
      </c>
      <c r="AV126" s="12" t="s">
        <v>82</v>
      </c>
      <c r="AW126" s="12" t="s">
        <v>38</v>
      </c>
      <c r="AX126" s="12" t="s">
        <v>74</v>
      </c>
      <c r="AY126" s="260" t="s">
        <v>142</v>
      </c>
    </row>
    <row r="127" s="13" customFormat="1">
      <c r="B127" s="261"/>
      <c r="C127" s="262"/>
      <c r="D127" s="247" t="s">
        <v>153</v>
      </c>
      <c r="E127" s="263" t="s">
        <v>22</v>
      </c>
      <c r="F127" s="264" t="s">
        <v>374</v>
      </c>
      <c r="G127" s="262"/>
      <c r="H127" s="265">
        <v>48</v>
      </c>
      <c r="I127" s="266"/>
      <c r="J127" s="262"/>
      <c r="K127" s="262"/>
      <c r="L127" s="267"/>
      <c r="M127" s="268"/>
      <c r="N127" s="269"/>
      <c r="O127" s="269"/>
      <c r="P127" s="269"/>
      <c r="Q127" s="269"/>
      <c r="R127" s="269"/>
      <c r="S127" s="269"/>
      <c r="T127" s="270"/>
      <c r="AT127" s="271" t="s">
        <v>153</v>
      </c>
      <c r="AU127" s="271" t="s">
        <v>82</v>
      </c>
      <c r="AV127" s="13" t="s">
        <v>156</v>
      </c>
      <c r="AW127" s="13" t="s">
        <v>38</v>
      </c>
      <c r="AX127" s="13" t="s">
        <v>24</v>
      </c>
      <c r="AY127" s="271" t="s">
        <v>142</v>
      </c>
    </row>
    <row r="128" s="11" customFormat="1" ht="29.88" customHeight="1">
      <c r="B128" s="219"/>
      <c r="C128" s="220"/>
      <c r="D128" s="221" t="s">
        <v>73</v>
      </c>
      <c r="E128" s="233" t="s">
        <v>182</v>
      </c>
      <c r="F128" s="233" t="s">
        <v>397</v>
      </c>
      <c r="G128" s="220"/>
      <c r="H128" s="220"/>
      <c r="I128" s="223"/>
      <c r="J128" s="234">
        <f>BK128</f>
        <v>0</v>
      </c>
      <c r="K128" s="220"/>
      <c r="L128" s="225"/>
      <c r="M128" s="226"/>
      <c r="N128" s="227"/>
      <c r="O128" s="227"/>
      <c r="P128" s="228">
        <f>SUM(P129:P132)</f>
        <v>0</v>
      </c>
      <c r="Q128" s="227"/>
      <c r="R128" s="228">
        <f>SUM(R129:R132)</f>
        <v>1.292</v>
      </c>
      <c r="S128" s="227"/>
      <c r="T128" s="229">
        <f>SUM(T129:T132)</f>
        <v>0</v>
      </c>
      <c r="AR128" s="230" t="s">
        <v>24</v>
      </c>
      <c r="AT128" s="231" t="s">
        <v>73</v>
      </c>
      <c r="AU128" s="231" t="s">
        <v>24</v>
      </c>
      <c r="AY128" s="230" t="s">
        <v>142</v>
      </c>
      <c r="BK128" s="232">
        <f>SUM(BK129:BK132)</f>
        <v>0</v>
      </c>
    </row>
    <row r="129" s="1" customFormat="1" ht="25.5" customHeight="1">
      <c r="B129" s="46"/>
      <c r="C129" s="235" t="s">
        <v>302</v>
      </c>
      <c r="D129" s="235" t="s">
        <v>144</v>
      </c>
      <c r="E129" s="236" t="s">
        <v>398</v>
      </c>
      <c r="F129" s="237" t="s">
        <v>399</v>
      </c>
      <c r="G129" s="238" t="s">
        <v>147</v>
      </c>
      <c r="H129" s="239">
        <v>38</v>
      </c>
      <c r="I129" s="240"/>
      <c r="J129" s="241">
        <f>ROUND(I129*H129,2)</f>
        <v>0</v>
      </c>
      <c r="K129" s="237" t="s">
        <v>148</v>
      </c>
      <c r="L129" s="72"/>
      <c r="M129" s="242" t="s">
        <v>22</v>
      </c>
      <c r="N129" s="243" t="s">
        <v>45</v>
      </c>
      <c r="O129" s="47"/>
      <c r="P129" s="244">
        <f>O129*H129</f>
        <v>0</v>
      </c>
      <c r="Q129" s="244">
        <v>0.034000000000000002</v>
      </c>
      <c r="R129" s="244">
        <f>Q129*H129</f>
        <v>1.292</v>
      </c>
      <c r="S129" s="244">
        <v>0</v>
      </c>
      <c r="T129" s="245">
        <f>S129*H129</f>
        <v>0</v>
      </c>
      <c r="AR129" s="24" t="s">
        <v>149</v>
      </c>
      <c r="AT129" s="24" t="s">
        <v>144</v>
      </c>
      <c r="AU129" s="24" t="s">
        <v>82</v>
      </c>
      <c r="AY129" s="24" t="s">
        <v>142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4" t="s">
        <v>24</v>
      </c>
      <c r="BK129" s="246">
        <f>ROUND(I129*H129,2)</f>
        <v>0</v>
      </c>
      <c r="BL129" s="24" t="s">
        <v>149</v>
      </c>
      <c r="BM129" s="24" t="s">
        <v>400</v>
      </c>
    </row>
    <row r="130" s="1" customFormat="1">
      <c r="B130" s="46"/>
      <c r="C130" s="74"/>
      <c r="D130" s="247" t="s">
        <v>151</v>
      </c>
      <c r="E130" s="74"/>
      <c r="F130" s="248" t="s">
        <v>401</v>
      </c>
      <c r="G130" s="74"/>
      <c r="H130" s="74"/>
      <c r="I130" s="203"/>
      <c r="J130" s="74"/>
      <c r="K130" s="74"/>
      <c r="L130" s="72"/>
      <c r="M130" s="249"/>
      <c r="N130" s="47"/>
      <c r="O130" s="47"/>
      <c r="P130" s="47"/>
      <c r="Q130" s="47"/>
      <c r="R130" s="47"/>
      <c r="S130" s="47"/>
      <c r="T130" s="95"/>
      <c r="AT130" s="24" t="s">
        <v>151</v>
      </c>
      <c r="AU130" s="24" t="s">
        <v>82</v>
      </c>
    </row>
    <row r="131" s="12" customFormat="1">
      <c r="B131" s="250"/>
      <c r="C131" s="251"/>
      <c r="D131" s="247" t="s">
        <v>153</v>
      </c>
      <c r="E131" s="252" t="s">
        <v>22</v>
      </c>
      <c r="F131" s="253" t="s">
        <v>402</v>
      </c>
      <c r="G131" s="251"/>
      <c r="H131" s="254">
        <v>38</v>
      </c>
      <c r="I131" s="255"/>
      <c r="J131" s="251"/>
      <c r="K131" s="251"/>
      <c r="L131" s="256"/>
      <c r="M131" s="257"/>
      <c r="N131" s="258"/>
      <c r="O131" s="258"/>
      <c r="P131" s="258"/>
      <c r="Q131" s="258"/>
      <c r="R131" s="258"/>
      <c r="S131" s="258"/>
      <c r="T131" s="259"/>
      <c r="AT131" s="260" t="s">
        <v>153</v>
      </c>
      <c r="AU131" s="260" t="s">
        <v>82</v>
      </c>
      <c r="AV131" s="12" t="s">
        <v>82</v>
      </c>
      <c r="AW131" s="12" t="s">
        <v>38</v>
      </c>
      <c r="AX131" s="12" t="s">
        <v>74</v>
      </c>
      <c r="AY131" s="260" t="s">
        <v>142</v>
      </c>
    </row>
    <row r="132" s="13" customFormat="1">
      <c r="B132" s="261"/>
      <c r="C132" s="262"/>
      <c r="D132" s="247" t="s">
        <v>153</v>
      </c>
      <c r="E132" s="263" t="s">
        <v>22</v>
      </c>
      <c r="F132" s="264" t="s">
        <v>374</v>
      </c>
      <c r="G132" s="262"/>
      <c r="H132" s="265">
        <v>38</v>
      </c>
      <c r="I132" s="266"/>
      <c r="J132" s="262"/>
      <c r="K132" s="262"/>
      <c r="L132" s="267"/>
      <c r="M132" s="268"/>
      <c r="N132" s="269"/>
      <c r="O132" s="269"/>
      <c r="P132" s="269"/>
      <c r="Q132" s="269"/>
      <c r="R132" s="269"/>
      <c r="S132" s="269"/>
      <c r="T132" s="270"/>
      <c r="AT132" s="271" t="s">
        <v>153</v>
      </c>
      <c r="AU132" s="271" t="s">
        <v>82</v>
      </c>
      <c r="AV132" s="13" t="s">
        <v>156</v>
      </c>
      <c r="AW132" s="13" t="s">
        <v>38</v>
      </c>
      <c r="AX132" s="13" t="s">
        <v>24</v>
      </c>
      <c r="AY132" s="271" t="s">
        <v>142</v>
      </c>
    </row>
    <row r="133" s="11" customFormat="1" ht="29.88" customHeight="1">
      <c r="B133" s="219"/>
      <c r="C133" s="220"/>
      <c r="D133" s="221" t="s">
        <v>73</v>
      </c>
      <c r="E133" s="233" t="s">
        <v>200</v>
      </c>
      <c r="F133" s="233" t="s">
        <v>403</v>
      </c>
      <c r="G133" s="220"/>
      <c r="H133" s="220"/>
      <c r="I133" s="223"/>
      <c r="J133" s="234">
        <f>BK133</f>
        <v>0</v>
      </c>
      <c r="K133" s="220"/>
      <c r="L133" s="225"/>
      <c r="M133" s="226"/>
      <c r="N133" s="227"/>
      <c r="O133" s="227"/>
      <c r="P133" s="228">
        <f>P134+SUM(P135:P142)</f>
        <v>0</v>
      </c>
      <c r="Q133" s="227"/>
      <c r="R133" s="228">
        <f>R134+SUM(R135:R142)</f>
        <v>0</v>
      </c>
      <c r="S133" s="227"/>
      <c r="T133" s="229">
        <f>T134+SUM(T135:T142)</f>
        <v>0.874</v>
      </c>
      <c r="AR133" s="230" t="s">
        <v>24</v>
      </c>
      <c r="AT133" s="231" t="s">
        <v>73</v>
      </c>
      <c r="AU133" s="231" t="s">
        <v>24</v>
      </c>
      <c r="AY133" s="230" t="s">
        <v>142</v>
      </c>
      <c r="BK133" s="232">
        <f>BK134+SUM(BK135:BK142)</f>
        <v>0</v>
      </c>
    </row>
    <row r="134" s="1" customFormat="1" ht="16.5" customHeight="1">
      <c r="B134" s="46"/>
      <c r="C134" s="235" t="s">
        <v>309</v>
      </c>
      <c r="D134" s="235" t="s">
        <v>144</v>
      </c>
      <c r="E134" s="236" t="s">
        <v>404</v>
      </c>
      <c r="F134" s="237" t="s">
        <v>405</v>
      </c>
      <c r="G134" s="238" t="s">
        <v>147</v>
      </c>
      <c r="H134" s="239">
        <v>212</v>
      </c>
      <c r="I134" s="240"/>
      <c r="J134" s="241">
        <f>ROUND(I134*H134,2)</f>
        <v>0</v>
      </c>
      <c r="K134" s="237" t="s">
        <v>148</v>
      </c>
      <c r="L134" s="72"/>
      <c r="M134" s="242" t="s">
        <v>22</v>
      </c>
      <c r="N134" s="243" t="s">
        <v>45</v>
      </c>
      <c r="O134" s="47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AR134" s="24" t="s">
        <v>149</v>
      </c>
      <c r="AT134" s="24" t="s">
        <v>144</v>
      </c>
      <c r="AU134" s="24" t="s">
        <v>82</v>
      </c>
      <c r="AY134" s="24" t="s">
        <v>142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24</v>
      </c>
      <c r="BK134" s="246">
        <f>ROUND(I134*H134,2)</f>
        <v>0</v>
      </c>
      <c r="BL134" s="24" t="s">
        <v>149</v>
      </c>
      <c r="BM134" s="24" t="s">
        <v>406</v>
      </c>
    </row>
    <row r="135" s="1" customFormat="1">
      <c r="B135" s="46"/>
      <c r="C135" s="74"/>
      <c r="D135" s="247" t="s">
        <v>151</v>
      </c>
      <c r="E135" s="74"/>
      <c r="F135" s="248" t="s">
        <v>407</v>
      </c>
      <c r="G135" s="74"/>
      <c r="H135" s="74"/>
      <c r="I135" s="203"/>
      <c r="J135" s="74"/>
      <c r="K135" s="74"/>
      <c r="L135" s="72"/>
      <c r="M135" s="249"/>
      <c r="N135" s="47"/>
      <c r="O135" s="47"/>
      <c r="P135" s="47"/>
      <c r="Q135" s="47"/>
      <c r="R135" s="47"/>
      <c r="S135" s="47"/>
      <c r="T135" s="95"/>
      <c r="AT135" s="24" t="s">
        <v>151</v>
      </c>
      <c r="AU135" s="24" t="s">
        <v>82</v>
      </c>
    </row>
    <row r="136" s="12" customFormat="1">
      <c r="B136" s="250"/>
      <c r="C136" s="251"/>
      <c r="D136" s="247" t="s">
        <v>153</v>
      </c>
      <c r="E136" s="252" t="s">
        <v>22</v>
      </c>
      <c r="F136" s="253" t="s">
        <v>408</v>
      </c>
      <c r="G136" s="251"/>
      <c r="H136" s="254">
        <v>212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AT136" s="260" t="s">
        <v>153</v>
      </c>
      <c r="AU136" s="260" t="s">
        <v>82</v>
      </c>
      <c r="AV136" s="12" t="s">
        <v>82</v>
      </c>
      <c r="AW136" s="12" t="s">
        <v>38</v>
      </c>
      <c r="AX136" s="12" t="s">
        <v>74</v>
      </c>
      <c r="AY136" s="260" t="s">
        <v>142</v>
      </c>
    </row>
    <row r="137" s="13" customFormat="1">
      <c r="B137" s="261"/>
      <c r="C137" s="262"/>
      <c r="D137" s="247" t="s">
        <v>153</v>
      </c>
      <c r="E137" s="263" t="s">
        <v>22</v>
      </c>
      <c r="F137" s="264" t="s">
        <v>374</v>
      </c>
      <c r="G137" s="262"/>
      <c r="H137" s="265">
        <v>212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AT137" s="271" t="s">
        <v>153</v>
      </c>
      <c r="AU137" s="271" t="s">
        <v>82</v>
      </c>
      <c r="AV137" s="13" t="s">
        <v>156</v>
      </c>
      <c r="AW137" s="13" t="s">
        <v>38</v>
      </c>
      <c r="AX137" s="13" t="s">
        <v>24</v>
      </c>
      <c r="AY137" s="271" t="s">
        <v>142</v>
      </c>
    </row>
    <row r="138" s="1" customFormat="1" ht="16.5" customHeight="1">
      <c r="B138" s="46"/>
      <c r="C138" s="235" t="s">
        <v>314</v>
      </c>
      <c r="D138" s="235" t="s">
        <v>144</v>
      </c>
      <c r="E138" s="236" t="s">
        <v>409</v>
      </c>
      <c r="F138" s="237" t="s">
        <v>410</v>
      </c>
      <c r="G138" s="238" t="s">
        <v>147</v>
      </c>
      <c r="H138" s="239">
        <v>38</v>
      </c>
      <c r="I138" s="240"/>
      <c r="J138" s="241">
        <f>ROUND(I138*H138,2)</f>
        <v>0</v>
      </c>
      <c r="K138" s="237" t="s">
        <v>148</v>
      </c>
      <c r="L138" s="72"/>
      <c r="M138" s="242" t="s">
        <v>22</v>
      </c>
      <c r="N138" s="243" t="s">
        <v>45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0.023</v>
      </c>
      <c r="T138" s="245">
        <f>S138*H138</f>
        <v>0.874</v>
      </c>
      <c r="AR138" s="24" t="s">
        <v>149</v>
      </c>
      <c r="AT138" s="24" t="s">
        <v>144</v>
      </c>
      <c r="AU138" s="24" t="s">
        <v>82</v>
      </c>
      <c r="AY138" s="24" t="s">
        <v>142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24</v>
      </c>
      <c r="BK138" s="246">
        <f>ROUND(I138*H138,2)</f>
        <v>0</v>
      </c>
      <c r="BL138" s="24" t="s">
        <v>149</v>
      </c>
      <c r="BM138" s="24" t="s">
        <v>411</v>
      </c>
    </row>
    <row r="139" s="1" customFormat="1">
      <c r="B139" s="46"/>
      <c r="C139" s="74"/>
      <c r="D139" s="247" t="s">
        <v>151</v>
      </c>
      <c r="E139" s="74"/>
      <c r="F139" s="248" t="s">
        <v>412</v>
      </c>
      <c r="G139" s="74"/>
      <c r="H139" s="74"/>
      <c r="I139" s="203"/>
      <c r="J139" s="74"/>
      <c r="K139" s="74"/>
      <c r="L139" s="72"/>
      <c r="M139" s="249"/>
      <c r="N139" s="47"/>
      <c r="O139" s="47"/>
      <c r="P139" s="47"/>
      <c r="Q139" s="47"/>
      <c r="R139" s="47"/>
      <c r="S139" s="47"/>
      <c r="T139" s="95"/>
      <c r="AT139" s="24" t="s">
        <v>151</v>
      </c>
      <c r="AU139" s="24" t="s">
        <v>82</v>
      </c>
    </row>
    <row r="140" s="12" customFormat="1">
      <c r="B140" s="250"/>
      <c r="C140" s="251"/>
      <c r="D140" s="247" t="s">
        <v>153</v>
      </c>
      <c r="E140" s="252" t="s">
        <v>22</v>
      </c>
      <c r="F140" s="253" t="s">
        <v>402</v>
      </c>
      <c r="G140" s="251"/>
      <c r="H140" s="254">
        <v>38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AT140" s="260" t="s">
        <v>153</v>
      </c>
      <c r="AU140" s="260" t="s">
        <v>82</v>
      </c>
      <c r="AV140" s="12" t="s">
        <v>82</v>
      </c>
      <c r="AW140" s="12" t="s">
        <v>38</v>
      </c>
      <c r="AX140" s="12" t="s">
        <v>74</v>
      </c>
      <c r="AY140" s="260" t="s">
        <v>142</v>
      </c>
    </row>
    <row r="141" s="13" customFormat="1">
      <c r="B141" s="261"/>
      <c r="C141" s="262"/>
      <c r="D141" s="247" t="s">
        <v>153</v>
      </c>
      <c r="E141" s="263" t="s">
        <v>22</v>
      </c>
      <c r="F141" s="264" t="s">
        <v>374</v>
      </c>
      <c r="G141" s="262"/>
      <c r="H141" s="265">
        <v>38</v>
      </c>
      <c r="I141" s="266"/>
      <c r="J141" s="262"/>
      <c r="K141" s="262"/>
      <c r="L141" s="267"/>
      <c r="M141" s="268"/>
      <c r="N141" s="269"/>
      <c r="O141" s="269"/>
      <c r="P141" s="269"/>
      <c r="Q141" s="269"/>
      <c r="R141" s="269"/>
      <c r="S141" s="269"/>
      <c r="T141" s="270"/>
      <c r="AT141" s="271" t="s">
        <v>153</v>
      </c>
      <c r="AU141" s="271" t="s">
        <v>82</v>
      </c>
      <c r="AV141" s="13" t="s">
        <v>156</v>
      </c>
      <c r="AW141" s="13" t="s">
        <v>38</v>
      </c>
      <c r="AX141" s="13" t="s">
        <v>24</v>
      </c>
      <c r="AY141" s="271" t="s">
        <v>142</v>
      </c>
    </row>
    <row r="142" s="11" customFormat="1" ht="22.32" customHeight="1">
      <c r="B142" s="219"/>
      <c r="C142" s="220"/>
      <c r="D142" s="221" t="s">
        <v>73</v>
      </c>
      <c r="E142" s="233" t="s">
        <v>339</v>
      </c>
      <c r="F142" s="233" t="s">
        <v>340</v>
      </c>
      <c r="G142" s="220"/>
      <c r="H142" s="220"/>
      <c r="I142" s="223"/>
      <c r="J142" s="234">
        <f>BK142</f>
        <v>0</v>
      </c>
      <c r="K142" s="220"/>
      <c r="L142" s="225"/>
      <c r="M142" s="226"/>
      <c r="N142" s="227"/>
      <c r="O142" s="227"/>
      <c r="P142" s="228">
        <f>SUM(P143:P151)</f>
        <v>0</v>
      </c>
      <c r="Q142" s="227"/>
      <c r="R142" s="228">
        <f>SUM(R143:R151)</f>
        <v>0</v>
      </c>
      <c r="S142" s="227"/>
      <c r="T142" s="229">
        <f>SUM(T143:T151)</f>
        <v>0</v>
      </c>
      <c r="AR142" s="230" t="s">
        <v>24</v>
      </c>
      <c r="AT142" s="231" t="s">
        <v>73</v>
      </c>
      <c r="AU142" s="231" t="s">
        <v>82</v>
      </c>
      <c r="AY142" s="230" t="s">
        <v>142</v>
      </c>
      <c r="BK142" s="232">
        <f>SUM(BK143:BK151)</f>
        <v>0</v>
      </c>
    </row>
    <row r="143" s="1" customFormat="1" ht="25.5" customHeight="1">
      <c r="B143" s="46"/>
      <c r="C143" s="235" t="s">
        <v>10</v>
      </c>
      <c r="D143" s="235" t="s">
        <v>144</v>
      </c>
      <c r="E143" s="236" t="s">
        <v>342</v>
      </c>
      <c r="F143" s="237" t="s">
        <v>343</v>
      </c>
      <c r="G143" s="238" t="s">
        <v>196</v>
      </c>
      <c r="H143" s="239">
        <v>1</v>
      </c>
      <c r="I143" s="240"/>
      <c r="J143" s="241">
        <f>ROUND(I143*H143,2)</f>
        <v>0</v>
      </c>
      <c r="K143" s="237" t="s">
        <v>148</v>
      </c>
      <c r="L143" s="72"/>
      <c r="M143" s="242" t="s">
        <v>22</v>
      </c>
      <c r="N143" s="243" t="s">
        <v>45</v>
      </c>
      <c r="O143" s="47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AR143" s="24" t="s">
        <v>149</v>
      </c>
      <c r="AT143" s="24" t="s">
        <v>144</v>
      </c>
      <c r="AU143" s="24" t="s">
        <v>156</v>
      </c>
      <c r="AY143" s="24" t="s">
        <v>142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4" t="s">
        <v>24</v>
      </c>
      <c r="BK143" s="246">
        <f>ROUND(I143*H143,2)</f>
        <v>0</v>
      </c>
      <c r="BL143" s="24" t="s">
        <v>149</v>
      </c>
      <c r="BM143" s="24" t="s">
        <v>413</v>
      </c>
    </row>
    <row r="144" s="1" customFormat="1">
      <c r="B144" s="46"/>
      <c r="C144" s="74"/>
      <c r="D144" s="247" t="s">
        <v>151</v>
      </c>
      <c r="E144" s="74"/>
      <c r="F144" s="248" t="s">
        <v>345</v>
      </c>
      <c r="G144" s="74"/>
      <c r="H144" s="74"/>
      <c r="I144" s="203"/>
      <c r="J144" s="74"/>
      <c r="K144" s="74"/>
      <c r="L144" s="72"/>
      <c r="M144" s="249"/>
      <c r="N144" s="47"/>
      <c r="O144" s="47"/>
      <c r="P144" s="47"/>
      <c r="Q144" s="47"/>
      <c r="R144" s="47"/>
      <c r="S144" s="47"/>
      <c r="T144" s="95"/>
      <c r="AT144" s="24" t="s">
        <v>151</v>
      </c>
      <c r="AU144" s="24" t="s">
        <v>156</v>
      </c>
    </row>
    <row r="145" s="1" customFormat="1" ht="16.5" customHeight="1">
      <c r="B145" s="46"/>
      <c r="C145" s="235" t="s">
        <v>326</v>
      </c>
      <c r="D145" s="235" t="s">
        <v>144</v>
      </c>
      <c r="E145" s="236" t="s">
        <v>348</v>
      </c>
      <c r="F145" s="237" t="s">
        <v>349</v>
      </c>
      <c r="G145" s="238" t="s">
        <v>196</v>
      </c>
      <c r="H145" s="239">
        <v>30</v>
      </c>
      <c r="I145" s="240"/>
      <c r="J145" s="241">
        <f>ROUND(I145*H145,2)</f>
        <v>0</v>
      </c>
      <c r="K145" s="237" t="s">
        <v>148</v>
      </c>
      <c r="L145" s="72"/>
      <c r="M145" s="242" t="s">
        <v>22</v>
      </c>
      <c r="N145" s="243" t="s">
        <v>45</v>
      </c>
      <c r="O145" s="47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AR145" s="24" t="s">
        <v>149</v>
      </c>
      <c r="AT145" s="24" t="s">
        <v>144</v>
      </c>
      <c r="AU145" s="24" t="s">
        <v>156</v>
      </c>
      <c r="AY145" s="24" t="s">
        <v>142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24</v>
      </c>
      <c r="BK145" s="246">
        <f>ROUND(I145*H145,2)</f>
        <v>0</v>
      </c>
      <c r="BL145" s="24" t="s">
        <v>149</v>
      </c>
      <c r="BM145" s="24" t="s">
        <v>414</v>
      </c>
    </row>
    <row r="146" s="1" customFormat="1">
      <c r="B146" s="46"/>
      <c r="C146" s="74"/>
      <c r="D146" s="247" t="s">
        <v>151</v>
      </c>
      <c r="E146" s="74"/>
      <c r="F146" s="248" t="s">
        <v>351</v>
      </c>
      <c r="G146" s="74"/>
      <c r="H146" s="74"/>
      <c r="I146" s="203"/>
      <c r="J146" s="74"/>
      <c r="K146" s="74"/>
      <c r="L146" s="72"/>
      <c r="M146" s="249"/>
      <c r="N146" s="47"/>
      <c r="O146" s="47"/>
      <c r="P146" s="47"/>
      <c r="Q146" s="47"/>
      <c r="R146" s="47"/>
      <c r="S146" s="47"/>
      <c r="T146" s="95"/>
      <c r="AT146" s="24" t="s">
        <v>151</v>
      </c>
      <c r="AU146" s="24" t="s">
        <v>156</v>
      </c>
    </row>
    <row r="147" s="12" customFormat="1">
      <c r="B147" s="250"/>
      <c r="C147" s="251"/>
      <c r="D147" s="247" t="s">
        <v>153</v>
      </c>
      <c r="E147" s="252" t="s">
        <v>22</v>
      </c>
      <c r="F147" s="253" t="s">
        <v>415</v>
      </c>
      <c r="G147" s="251"/>
      <c r="H147" s="254">
        <v>30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AT147" s="260" t="s">
        <v>153</v>
      </c>
      <c r="AU147" s="260" t="s">
        <v>156</v>
      </c>
      <c r="AV147" s="12" t="s">
        <v>82</v>
      </c>
      <c r="AW147" s="12" t="s">
        <v>38</v>
      </c>
      <c r="AX147" s="12" t="s">
        <v>24</v>
      </c>
      <c r="AY147" s="260" t="s">
        <v>142</v>
      </c>
    </row>
    <row r="148" s="1" customFormat="1" ht="16.5" customHeight="1">
      <c r="B148" s="46"/>
      <c r="C148" s="235" t="s">
        <v>332</v>
      </c>
      <c r="D148" s="235" t="s">
        <v>144</v>
      </c>
      <c r="E148" s="236" t="s">
        <v>353</v>
      </c>
      <c r="F148" s="237" t="s">
        <v>354</v>
      </c>
      <c r="G148" s="238" t="s">
        <v>196</v>
      </c>
      <c r="H148" s="239">
        <v>1</v>
      </c>
      <c r="I148" s="240"/>
      <c r="J148" s="241">
        <f>ROUND(I148*H148,2)</f>
        <v>0</v>
      </c>
      <c r="K148" s="237" t="s">
        <v>148</v>
      </c>
      <c r="L148" s="72"/>
      <c r="M148" s="242" t="s">
        <v>22</v>
      </c>
      <c r="N148" s="243" t="s">
        <v>45</v>
      </c>
      <c r="O148" s="47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AR148" s="24" t="s">
        <v>149</v>
      </c>
      <c r="AT148" s="24" t="s">
        <v>144</v>
      </c>
      <c r="AU148" s="24" t="s">
        <v>156</v>
      </c>
      <c r="AY148" s="24" t="s">
        <v>142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24" t="s">
        <v>24</v>
      </c>
      <c r="BK148" s="246">
        <f>ROUND(I148*H148,2)</f>
        <v>0</v>
      </c>
      <c r="BL148" s="24" t="s">
        <v>149</v>
      </c>
      <c r="BM148" s="24" t="s">
        <v>416</v>
      </c>
    </row>
    <row r="149" s="1" customFormat="1">
      <c r="B149" s="46"/>
      <c r="C149" s="74"/>
      <c r="D149" s="247" t="s">
        <v>151</v>
      </c>
      <c r="E149" s="74"/>
      <c r="F149" s="248" t="s">
        <v>356</v>
      </c>
      <c r="G149" s="74"/>
      <c r="H149" s="74"/>
      <c r="I149" s="203"/>
      <c r="J149" s="74"/>
      <c r="K149" s="74"/>
      <c r="L149" s="72"/>
      <c r="M149" s="249"/>
      <c r="N149" s="47"/>
      <c r="O149" s="47"/>
      <c r="P149" s="47"/>
      <c r="Q149" s="47"/>
      <c r="R149" s="47"/>
      <c r="S149" s="47"/>
      <c r="T149" s="95"/>
      <c r="AT149" s="24" t="s">
        <v>151</v>
      </c>
      <c r="AU149" s="24" t="s">
        <v>156</v>
      </c>
    </row>
    <row r="150" s="1" customFormat="1" ht="16.5" customHeight="1">
      <c r="B150" s="46"/>
      <c r="C150" s="235" t="s">
        <v>341</v>
      </c>
      <c r="D150" s="235" t="s">
        <v>144</v>
      </c>
      <c r="E150" s="236" t="s">
        <v>357</v>
      </c>
      <c r="F150" s="237" t="s">
        <v>358</v>
      </c>
      <c r="G150" s="238" t="s">
        <v>196</v>
      </c>
      <c r="H150" s="239">
        <v>48.546999999999997</v>
      </c>
      <c r="I150" s="240"/>
      <c r="J150" s="241">
        <f>ROUND(I150*H150,2)</f>
        <v>0</v>
      </c>
      <c r="K150" s="237" t="s">
        <v>148</v>
      </c>
      <c r="L150" s="72"/>
      <c r="M150" s="242" t="s">
        <v>22</v>
      </c>
      <c r="N150" s="243" t="s">
        <v>45</v>
      </c>
      <c r="O150" s="47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AR150" s="24" t="s">
        <v>149</v>
      </c>
      <c r="AT150" s="24" t="s">
        <v>144</v>
      </c>
      <c r="AU150" s="24" t="s">
        <v>156</v>
      </c>
      <c r="AY150" s="24" t="s">
        <v>142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24" t="s">
        <v>24</v>
      </c>
      <c r="BK150" s="246">
        <f>ROUND(I150*H150,2)</f>
        <v>0</v>
      </c>
      <c r="BL150" s="24" t="s">
        <v>149</v>
      </c>
      <c r="BM150" s="24" t="s">
        <v>417</v>
      </c>
    </row>
    <row r="151" s="1" customFormat="1">
      <c r="B151" s="46"/>
      <c r="C151" s="74"/>
      <c r="D151" s="247" t="s">
        <v>151</v>
      </c>
      <c r="E151" s="74"/>
      <c r="F151" s="248" t="s">
        <v>360</v>
      </c>
      <c r="G151" s="74"/>
      <c r="H151" s="74"/>
      <c r="I151" s="203"/>
      <c r="J151" s="74"/>
      <c r="K151" s="74"/>
      <c r="L151" s="72"/>
      <c r="M151" s="249"/>
      <c r="N151" s="47"/>
      <c r="O151" s="47"/>
      <c r="P151" s="47"/>
      <c r="Q151" s="47"/>
      <c r="R151" s="47"/>
      <c r="S151" s="47"/>
      <c r="T151" s="95"/>
      <c r="AT151" s="24" t="s">
        <v>151</v>
      </c>
      <c r="AU151" s="24" t="s">
        <v>156</v>
      </c>
    </row>
    <row r="152" s="11" customFormat="1" ht="29.88" customHeight="1">
      <c r="B152" s="219"/>
      <c r="C152" s="220"/>
      <c r="D152" s="221" t="s">
        <v>73</v>
      </c>
      <c r="E152" s="233" t="s">
        <v>361</v>
      </c>
      <c r="F152" s="233" t="s">
        <v>362</v>
      </c>
      <c r="G152" s="220"/>
      <c r="H152" s="220"/>
      <c r="I152" s="223"/>
      <c r="J152" s="234">
        <f>BK152</f>
        <v>0</v>
      </c>
      <c r="K152" s="220"/>
      <c r="L152" s="225"/>
      <c r="M152" s="226"/>
      <c r="N152" s="227"/>
      <c r="O152" s="227"/>
      <c r="P152" s="228">
        <f>SUM(P153:P154)</f>
        <v>0</v>
      </c>
      <c r="Q152" s="227"/>
      <c r="R152" s="228">
        <f>SUM(R153:R154)</f>
        <v>0</v>
      </c>
      <c r="S152" s="227"/>
      <c r="T152" s="229">
        <f>SUM(T153:T154)</f>
        <v>0</v>
      </c>
      <c r="AR152" s="230" t="s">
        <v>24</v>
      </c>
      <c r="AT152" s="231" t="s">
        <v>73</v>
      </c>
      <c r="AU152" s="231" t="s">
        <v>24</v>
      </c>
      <c r="AY152" s="230" t="s">
        <v>142</v>
      </c>
      <c r="BK152" s="232">
        <f>SUM(BK153:BK154)</f>
        <v>0</v>
      </c>
    </row>
    <row r="153" s="1" customFormat="1" ht="25.5" customHeight="1">
      <c r="B153" s="46"/>
      <c r="C153" s="235" t="s">
        <v>347</v>
      </c>
      <c r="D153" s="235" t="s">
        <v>144</v>
      </c>
      <c r="E153" s="236" t="s">
        <v>364</v>
      </c>
      <c r="F153" s="237" t="s">
        <v>365</v>
      </c>
      <c r="G153" s="238" t="s">
        <v>196</v>
      </c>
      <c r="H153" s="239">
        <v>1</v>
      </c>
      <c r="I153" s="240"/>
      <c r="J153" s="241">
        <f>ROUND(I153*H153,2)</f>
        <v>0</v>
      </c>
      <c r="K153" s="237" t="s">
        <v>148</v>
      </c>
      <c r="L153" s="72"/>
      <c r="M153" s="242" t="s">
        <v>22</v>
      </c>
      <c r="N153" s="243" t="s">
        <v>45</v>
      </c>
      <c r="O153" s="47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AR153" s="24" t="s">
        <v>149</v>
      </c>
      <c r="AT153" s="24" t="s">
        <v>144</v>
      </c>
      <c r="AU153" s="24" t="s">
        <v>82</v>
      </c>
      <c r="AY153" s="24" t="s">
        <v>142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24" t="s">
        <v>24</v>
      </c>
      <c r="BK153" s="246">
        <f>ROUND(I153*H153,2)</f>
        <v>0</v>
      </c>
      <c r="BL153" s="24" t="s">
        <v>149</v>
      </c>
      <c r="BM153" s="24" t="s">
        <v>418</v>
      </c>
    </row>
    <row r="154" s="1" customFormat="1">
      <c r="B154" s="46"/>
      <c r="C154" s="74"/>
      <c r="D154" s="247" t="s">
        <v>151</v>
      </c>
      <c r="E154" s="74"/>
      <c r="F154" s="248" t="s">
        <v>367</v>
      </c>
      <c r="G154" s="74"/>
      <c r="H154" s="74"/>
      <c r="I154" s="203"/>
      <c r="J154" s="74"/>
      <c r="K154" s="74"/>
      <c r="L154" s="72"/>
      <c r="M154" s="283"/>
      <c r="N154" s="284"/>
      <c r="O154" s="284"/>
      <c r="P154" s="284"/>
      <c r="Q154" s="284"/>
      <c r="R154" s="284"/>
      <c r="S154" s="284"/>
      <c r="T154" s="285"/>
      <c r="AT154" s="24" t="s">
        <v>151</v>
      </c>
      <c r="AU154" s="24" t="s">
        <v>82</v>
      </c>
    </row>
    <row r="155" s="1" customFormat="1" ht="6.96" customHeight="1">
      <c r="B155" s="67"/>
      <c r="C155" s="68"/>
      <c r="D155" s="68"/>
      <c r="E155" s="68"/>
      <c r="F155" s="68"/>
      <c r="G155" s="68"/>
      <c r="H155" s="68"/>
      <c r="I155" s="178"/>
      <c r="J155" s="68"/>
      <c r="K155" s="68"/>
      <c r="L155" s="72"/>
    </row>
  </sheetData>
  <sheetProtection sheet="1" autoFilter="0" formatColumns="0" formatRows="0" objects="1" scenarios="1" spinCount="100000" saltValue="AcCrwEqZvB2ggm/pmBhsci32AfaQB/Wp8rcY1ldcrF+Ku2dlVv6rldGJeWiHmA6aV+pL44UvP6pmc2xrzDalRQ==" hashValue="XbUS4xAqK/y438pG4ETRBSzZ4JLxgXHRM7DeA8CO0tL1OTqqNdO/SlDD8hMPxN20S8Y0yhsui4EIfE1jPxs+Cw==" algorithmName="SHA-512" password="CC35"/>
  <autoFilter ref="C88:K15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7:H77"/>
    <mergeCell ref="E79:H79"/>
    <mergeCell ref="E81:H81"/>
    <mergeCell ref="G1:H1"/>
    <mergeCell ref="L2:V2"/>
  </mergeCells>
  <hyperlinks>
    <hyperlink ref="F1:G1" location="C2" display="1) Krycí list soupisu"/>
    <hyperlink ref="G1:H1" location="C58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109</v>
      </c>
      <c r="G1" s="151" t="s">
        <v>110</v>
      </c>
      <c r="H1" s="151"/>
      <c r="I1" s="152"/>
      <c r="J1" s="151" t="s">
        <v>111</v>
      </c>
      <c r="K1" s="150" t="s">
        <v>112</v>
      </c>
      <c r="L1" s="151" t="s">
        <v>113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105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82</v>
      </c>
    </row>
    <row r="4" ht="36.96" customHeight="1">
      <c r="B4" s="28"/>
      <c r="C4" s="29"/>
      <c r="D4" s="30" t="s">
        <v>114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Kyjovka Bohuslavice - oprava koryta (55,710 - 56,670)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115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249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117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419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21</v>
      </c>
      <c r="E13" s="47"/>
      <c r="F13" s="35" t="s">
        <v>22</v>
      </c>
      <c r="G13" s="47"/>
      <c r="H13" s="47"/>
      <c r="I13" s="158" t="s">
        <v>23</v>
      </c>
      <c r="J13" s="35" t="s">
        <v>22</v>
      </c>
      <c r="K13" s="51"/>
    </row>
    <row r="14" s="1" customFormat="1" ht="14.4" customHeight="1">
      <c r="B14" s="46"/>
      <c r="C14" s="47"/>
      <c r="D14" s="40" t="s">
        <v>25</v>
      </c>
      <c r="E14" s="47"/>
      <c r="F14" s="35" t="s">
        <v>26</v>
      </c>
      <c r="G14" s="47"/>
      <c r="H14" s="47"/>
      <c r="I14" s="158" t="s">
        <v>27</v>
      </c>
      <c r="J14" s="159" t="str">
        <f>'Rekapitulace stavby'!AN8</f>
        <v>27. 9. 2018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31</v>
      </c>
      <c r="E16" s="47"/>
      <c r="F16" s="47"/>
      <c r="G16" s="47"/>
      <c r="H16" s="47"/>
      <c r="I16" s="158" t="s">
        <v>32</v>
      </c>
      <c r="J16" s="35" t="str">
        <f>IF('Rekapitulace stavby'!AN10="","",'Rekapitulace stavby'!AN10)</f>
        <v/>
      </c>
      <c r="K16" s="51"/>
    </row>
    <row r="17" s="1" customFormat="1" ht="18" customHeight="1">
      <c r="B17" s="46"/>
      <c r="C17" s="47"/>
      <c r="D17" s="47"/>
      <c r="E17" s="35" t="str">
        <f>IF('Rekapitulace stavby'!E11="","",'Rekapitulace stavby'!E11)</f>
        <v xml:space="preserve"> </v>
      </c>
      <c r="F17" s="47"/>
      <c r="G17" s="47"/>
      <c r="H17" s="47"/>
      <c r="I17" s="158" t="s">
        <v>34</v>
      </c>
      <c r="J17" s="35" t="str">
        <f>IF('Rekapitulace stavby'!AN11="","",'Rekapitulace stavby'!AN11)</f>
        <v/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35</v>
      </c>
      <c r="E19" s="47"/>
      <c r="F19" s="47"/>
      <c r="G19" s="47"/>
      <c r="H19" s="47"/>
      <c r="I19" s="158" t="s">
        <v>32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34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37</v>
      </c>
      <c r="E22" s="47"/>
      <c r="F22" s="47"/>
      <c r="G22" s="47"/>
      <c r="H22" s="47"/>
      <c r="I22" s="158" t="s">
        <v>32</v>
      </c>
      <c r="J22" s="35" t="str">
        <f>IF('Rekapitulace stavby'!AN16="","",'Rekapitulace stavby'!AN16)</f>
        <v/>
      </c>
      <c r="K22" s="51"/>
    </row>
    <row r="23" s="1" customFormat="1" ht="18" customHeight="1">
      <c r="B23" s="46"/>
      <c r="C23" s="47"/>
      <c r="D23" s="47"/>
      <c r="E23" s="35" t="str">
        <f>IF('Rekapitulace stavby'!E17="","",'Rekapitulace stavby'!E17)</f>
        <v xml:space="preserve"> </v>
      </c>
      <c r="F23" s="47"/>
      <c r="G23" s="47"/>
      <c r="H23" s="47"/>
      <c r="I23" s="158" t="s">
        <v>34</v>
      </c>
      <c r="J23" s="35" t="str">
        <f>IF('Rekapitulace stavby'!AN17="","",'Rekapitulace stavby'!AN17)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39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22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40</v>
      </c>
      <c r="E29" s="47"/>
      <c r="F29" s="47"/>
      <c r="G29" s="47"/>
      <c r="H29" s="47"/>
      <c r="I29" s="156"/>
      <c r="J29" s="167">
        <f>ROUND(J89,0)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42</v>
      </c>
      <c r="G31" s="47"/>
      <c r="H31" s="47"/>
      <c r="I31" s="168" t="s">
        <v>41</v>
      </c>
      <c r="J31" s="52" t="s">
        <v>43</v>
      </c>
      <c r="K31" s="51"/>
    </row>
    <row r="32" s="1" customFormat="1" ht="14.4" customHeight="1">
      <c r="B32" s="46"/>
      <c r="C32" s="47"/>
      <c r="D32" s="55" t="s">
        <v>44</v>
      </c>
      <c r="E32" s="55" t="s">
        <v>45</v>
      </c>
      <c r="F32" s="169">
        <f>ROUND(SUM(BE89:BE217), 0)</f>
        <v>0</v>
      </c>
      <c r="G32" s="47"/>
      <c r="H32" s="47"/>
      <c r="I32" s="170">
        <v>0.20999999999999999</v>
      </c>
      <c r="J32" s="169">
        <f>ROUND(ROUND((SUM(BE89:BE217)), 0)*I32, 2)</f>
        <v>0</v>
      </c>
      <c r="K32" s="51"/>
    </row>
    <row r="33" s="1" customFormat="1" ht="14.4" customHeight="1">
      <c r="B33" s="46"/>
      <c r="C33" s="47"/>
      <c r="D33" s="47"/>
      <c r="E33" s="55" t="s">
        <v>46</v>
      </c>
      <c r="F33" s="169">
        <f>ROUND(SUM(BF89:BF217), 0)</f>
        <v>0</v>
      </c>
      <c r="G33" s="47"/>
      <c r="H33" s="47"/>
      <c r="I33" s="170">
        <v>0.14999999999999999</v>
      </c>
      <c r="J33" s="169">
        <f>ROUND(ROUND((SUM(BF89:BF217)), 0)*I33, 2)</f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69">
        <f>ROUND(SUM(BG89:BG217), 0)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48</v>
      </c>
      <c r="F35" s="169">
        <f>ROUND(SUM(BH89:BH217), 0)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49</v>
      </c>
      <c r="F36" s="169">
        <f>ROUND(SUM(BI89:BI217), 0)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50</v>
      </c>
      <c r="E38" s="98"/>
      <c r="F38" s="98"/>
      <c r="G38" s="173" t="s">
        <v>51</v>
      </c>
      <c r="H38" s="174" t="s">
        <v>52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119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Kyjovka Bohuslavice - oprava koryta (55,710 - 56,670)</v>
      </c>
      <c r="F47" s="40"/>
      <c r="G47" s="40"/>
      <c r="H47" s="40"/>
      <c r="I47" s="156"/>
      <c r="J47" s="47"/>
      <c r="K47" s="51"/>
    </row>
    <row r="48">
      <c r="B48" s="28"/>
      <c r="C48" s="40" t="s">
        <v>115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249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117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 - 02.3 - SO - 02.3 - ÚSEK Č.3 KM 56,355 - 56,670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25</v>
      </c>
      <c r="D53" s="47"/>
      <c r="E53" s="47"/>
      <c r="F53" s="35" t="str">
        <f>F14</f>
        <v>Bohuslavice</v>
      </c>
      <c r="G53" s="47"/>
      <c r="H53" s="47"/>
      <c r="I53" s="158" t="s">
        <v>27</v>
      </c>
      <c r="J53" s="159" t="str">
        <f>IF(J14="","",J14)</f>
        <v>27. 9. 2018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31</v>
      </c>
      <c r="D55" s="47"/>
      <c r="E55" s="47"/>
      <c r="F55" s="35" t="str">
        <f>E17</f>
        <v xml:space="preserve"> </v>
      </c>
      <c r="G55" s="47"/>
      <c r="H55" s="47"/>
      <c r="I55" s="158" t="s">
        <v>37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35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120</v>
      </c>
      <c r="D58" s="171"/>
      <c r="E58" s="171"/>
      <c r="F58" s="171"/>
      <c r="G58" s="171"/>
      <c r="H58" s="171"/>
      <c r="I58" s="185"/>
      <c r="J58" s="186" t="s">
        <v>121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122</v>
      </c>
      <c r="D60" s="47"/>
      <c r="E60" s="47"/>
      <c r="F60" s="47"/>
      <c r="G60" s="47"/>
      <c r="H60" s="47"/>
      <c r="I60" s="156"/>
      <c r="J60" s="167">
        <f>J89</f>
        <v>0</v>
      </c>
      <c r="K60" s="51"/>
      <c r="AU60" s="24" t="s">
        <v>123</v>
      </c>
    </row>
    <row r="61" s="8" customFormat="1" ht="24.96" customHeight="1">
      <c r="B61" s="189"/>
      <c r="C61" s="190"/>
      <c r="D61" s="191" t="s">
        <v>124</v>
      </c>
      <c r="E61" s="192"/>
      <c r="F61" s="192"/>
      <c r="G61" s="192"/>
      <c r="H61" s="192"/>
      <c r="I61" s="193"/>
      <c r="J61" s="194">
        <f>J90</f>
        <v>0</v>
      </c>
      <c r="K61" s="195"/>
    </row>
    <row r="62" s="9" customFormat="1" ht="19.92" customHeight="1">
      <c r="B62" s="196"/>
      <c r="C62" s="197"/>
      <c r="D62" s="198" t="s">
        <v>125</v>
      </c>
      <c r="E62" s="199"/>
      <c r="F62" s="199"/>
      <c r="G62" s="199"/>
      <c r="H62" s="199"/>
      <c r="I62" s="200"/>
      <c r="J62" s="201">
        <f>J91</f>
        <v>0</v>
      </c>
      <c r="K62" s="202"/>
    </row>
    <row r="63" s="9" customFormat="1" ht="19.92" customHeight="1">
      <c r="B63" s="196"/>
      <c r="C63" s="197"/>
      <c r="D63" s="198" t="s">
        <v>251</v>
      </c>
      <c r="E63" s="199"/>
      <c r="F63" s="199"/>
      <c r="G63" s="199"/>
      <c r="H63" s="199"/>
      <c r="I63" s="200"/>
      <c r="J63" s="201">
        <f>J174</f>
        <v>0</v>
      </c>
      <c r="K63" s="202"/>
    </row>
    <row r="64" s="9" customFormat="1" ht="19.92" customHeight="1">
      <c r="B64" s="196"/>
      <c r="C64" s="197"/>
      <c r="D64" s="198" t="s">
        <v>369</v>
      </c>
      <c r="E64" s="199"/>
      <c r="F64" s="199"/>
      <c r="G64" s="199"/>
      <c r="H64" s="199"/>
      <c r="I64" s="200"/>
      <c r="J64" s="201">
        <f>J191</f>
        <v>0</v>
      </c>
      <c r="K64" s="202"/>
    </row>
    <row r="65" s="9" customFormat="1" ht="19.92" customHeight="1">
      <c r="B65" s="196"/>
      <c r="C65" s="197"/>
      <c r="D65" s="198" t="s">
        <v>370</v>
      </c>
      <c r="E65" s="199"/>
      <c r="F65" s="199"/>
      <c r="G65" s="199"/>
      <c r="H65" s="199"/>
      <c r="I65" s="200"/>
      <c r="J65" s="201">
        <f>J196</f>
        <v>0</v>
      </c>
      <c r="K65" s="202"/>
    </row>
    <row r="66" s="9" customFormat="1" ht="14.88" customHeight="1">
      <c r="B66" s="196"/>
      <c r="C66" s="197"/>
      <c r="D66" s="198" t="s">
        <v>371</v>
      </c>
      <c r="E66" s="199"/>
      <c r="F66" s="199"/>
      <c r="G66" s="199"/>
      <c r="H66" s="199"/>
      <c r="I66" s="200"/>
      <c r="J66" s="201">
        <f>J205</f>
        <v>0</v>
      </c>
      <c r="K66" s="202"/>
    </row>
    <row r="67" s="9" customFormat="1" ht="19.92" customHeight="1">
      <c r="B67" s="196"/>
      <c r="C67" s="197"/>
      <c r="D67" s="198" t="s">
        <v>253</v>
      </c>
      <c r="E67" s="199"/>
      <c r="F67" s="199"/>
      <c r="G67" s="199"/>
      <c r="H67" s="199"/>
      <c r="I67" s="200"/>
      <c r="J67" s="201">
        <f>J215</f>
        <v>0</v>
      </c>
      <c r="K67" s="202"/>
    </row>
    <row r="68" s="1" customFormat="1" ht="21.84" customHeight="1">
      <c r="B68" s="46"/>
      <c r="C68" s="47"/>
      <c r="D68" s="47"/>
      <c r="E68" s="47"/>
      <c r="F68" s="47"/>
      <c r="G68" s="47"/>
      <c r="H68" s="47"/>
      <c r="I68" s="156"/>
      <c r="J68" s="47"/>
      <c r="K68" s="51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178"/>
      <c r="J69" s="68"/>
      <c r="K69" s="69"/>
    </row>
    <row r="73" s="1" customFormat="1" ht="6.96" customHeight="1">
      <c r="B73" s="70"/>
      <c r="C73" s="71"/>
      <c r="D73" s="71"/>
      <c r="E73" s="71"/>
      <c r="F73" s="71"/>
      <c r="G73" s="71"/>
      <c r="H73" s="71"/>
      <c r="I73" s="181"/>
      <c r="J73" s="71"/>
      <c r="K73" s="71"/>
      <c r="L73" s="72"/>
    </row>
    <row r="74" s="1" customFormat="1" ht="36.96" customHeight="1">
      <c r="B74" s="46"/>
      <c r="C74" s="73" t="s">
        <v>126</v>
      </c>
      <c r="D74" s="74"/>
      <c r="E74" s="74"/>
      <c r="F74" s="74"/>
      <c r="G74" s="74"/>
      <c r="H74" s="74"/>
      <c r="I74" s="203"/>
      <c r="J74" s="74"/>
      <c r="K74" s="74"/>
      <c r="L74" s="72"/>
    </row>
    <row r="75" s="1" customFormat="1" ht="6.96" customHeight="1">
      <c r="B75" s="46"/>
      <c r="C75" s="74"/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14.4" customHeight="1">
      <c r="B76" s="46"/>
      <c r="C76" s="76" t="s">
        <v>18</v>
      </c>
      <c r="D76" s="74"/>
      <c r="E76" s="74"/>
      <c r="F76" s="74"/>
      <c r="G76" s="74"/>
      <c r="H76" s="74"/>
      <c r="I76" s="203"/>
      <c r="J76" s="74"/>
      <c r="K76" s="74"/>
      <c r="L76" s="72"/>
    </row>
    <row r="77" s="1" customFormat="1" ht="16.5" customHeight="1">
      <c r="B77" s="46"/>
      <c r="C77" s="74"/>
      <c r="D77" s="74"/>
      <c r="E77" s="204" t="str">
        <f>E7</f>
        <v>Kyjovka Bohuslavice - oprava koryta (55,710 - 56,670)</v>
      </c>
      <c r="F77" s="76"/>
      <c r="G77" s="76"/>
      <c r="H77" s="76"/>
      <c r="I77" s="203"/>
      <c r="J77" s="74"/>
      <c r="K77" s="74"/>
      <c r="L77" s="72"/>
    </row>
    <row r="78">
      <c r="B78" s="28"/>
      <c r="C78" s="76" t="s">
        <v>115</v>
      </c>
      <c r="D78" s="205"/>
      <c r="E78" s="205"/>
      <c r="F78" s="205"/>
      <c r="G78" s="205"/>
      <c r="H78" s="205"/>
      <c r="I78" s="148"/>
      <c r="J78" s="205"/>
      <c r="K78" s="205"/>
      <c r="L78" s="206"/>
    </row>
    <row r="79" s="1" customFormat="1" ht="16.5" customHeight="1">
      <c r="B79" s="46"/>
      <c r="C79" s="74"/>
      <c r="D79" s="74"/>
      <c r="E79" s="204" t="s">
        <v>249</v>
      </c>
      <c r="F79" s="74"/>
      <c r="G79" s="74"/>
      <c r="H79" s="74"/>
      <c r="I79" s="203"/>
      <c r="J79" s="74"/>
      <c r="K79" s="74"/>
      <c r="L79" s="72"/>
    </row>
    <row r="80" s="1" customFormat="1" ht="14.4" customHeight="1">
      <c r="B80" s="46"/>
      <c r="C80" s="76" t="s">
        <v>117</v>
      </c>
      <c r="D80" s="74"/>
      <c r="E80" s="74"/>
      <c r="F80" s="74"/>
      <c r="G80" s="74"/>
      <c r="H80" s="74"/>
      <c r="I80" s="203"/>
      <c r="J80" s="74"/>
      <c r="K80" s="74"/>
      <c r="L80" s="72"/>
    </row>
    <row r="81" s="1" customFormat="1" ht="17.25" customHeight="1">
      <c r="B81" s="46"/>
      <c r="C81" s="74"/>
      <c r="D81" s="74"/>
      <c r="E81" s="82" t="str">
        <f>E11</f>
        <v>SO - 02.3 - SO - 02.3 - ÚSEK Č.3 KM 56,355 - 56,670</v>
      </c>
      <c r="F81" s="74"/>
      <c r="G81" s="74"/>
      <c r="H81" s="74"/>
      <c r="I81" s="203"/>
      <c r="J81" s="74"/>
      <c r="K81" s="74"/>
      <c r="L81" s="72"/>
    </row>
    <row r="82" s="1" customFormat="1" ht="6.96" customHeight="1">
      <c r="B82" s="46"/>
      <c r="C82" s="74"/>
      <c r="D82" s="74"/>
      <c r="E82" s="74"/>
      <c r="F82" s="74"/>
      <c r="G82" s="74"/>
      <c r="H82" s="74"/>
      <c r="I82" s="203"/>
      <c r="J82" s="74"/>
      <c r="K82" s="74"/>
      <c r="L82" s="72"/>
    </row>
    <row r="83" s="1" customFormat="1" ht="18" customHeight="1">
      <c r="B83" s="46"/>
      <c r="C83" s="76" t="s">
        <v>25</v>
      </c>
      <c r="D83" s="74"/>
      <c r="E83" s="74"/>
      <c r="F83" s="207" t="str">
        <f>F14</f>
        <v>Bohuslavice</v>
      </c>
      <c r="G83" s="74"/>
      <c r="H83" s="74"/>
      <c r="I83" s="208" t="s">
        <v>27</v>
      </c>
      <c r="J83" s="85" t="str">
        <f>IF(J14="","",J14)</f>
        <v>27. 9. 2018</v>
      </c>
      <c r="K83" s="74"/>
      <c r="L83" s="72"/>
    </row>
    <row r="84" s="1" customFormat="1" ht="6.96" customHeight="1">
      <c r="B84" s="46"/>
      <c r="C84" s="74"/>
      <c r="D84" s="74"/>
      <c r="E84" s="74"/>
      <c r="F84" s="74"/>
      <c r="G84" s="74"/>
      <c r="H84" s="74"/>
      <c r="I84" s="203"/>
      <c r="J84" s="74"/>
      <c r="K84" s="74"/>
      <c r="L84" s="72"/>
    </row>
    <row r="85" s="1" customFormat="1">
      <c r="B85" s="46"/>
      <c r="C85" s="76" t="s">
        <v>31</v>
      </c>
      <c r="D85" s="74"/>
      <c r="E85" s="74"/>
      <c r="F85" s="207" t="str">
        <f>E17</f>
        <v xml:space="preserve"> </v>
      </c>
      <c r="G85" s="74"/>
      <c r="H85" s="74"/>
      <c r="I85" s="208" t="s">
        <v>37</v>
      </c>
      <c r="J85" s="207" t="str">
        <f>E23</f>
        <v xml:space="preserve"> </v>
      </c>
      <c r="K85" s="74"/>
      <c r="L85" s="72"/>
    </row>
    <row r="86" s="1" customFormat="1" ht="14.4" customHeight="1">
      <c r="B86" s="46"/>
      <c r="C86" s="76" t="s">
        <v>35</v>
      </c>
      <c r="D86" s="74"/>
      <c r="E86" s="74"/>
      <c r="F86" s="207" t="str">
        <f>IF(E20="","",E20)</f>
        <v/>
      </c>
      <c r="G86" s="74"/>
      <c r="H86" s="74"/>
      <c r="I86" s="203"/>
      <c r="J86" s="74"/>
      <c r="K86" s="74"/>
      <c r="L86" s="72"/>
    </row>
    <row r="87" s="1" customFormat="1" ht="10.32" customHeight="1">
      <c r="B87" s="46"/>
      <c r="C87" s="74"/>
      <c r="D87" s="74"/>
      <c r="E87" s="74"/>
      <c r="F87" s="74"/>
      <c r="G87" s="74"/>
      <c r="H87" s="74"/>
      <c r="I87" s="203"/>
      <c r="J87" s="74"/>
      <c r="K87" s="74"/>
      <c r="L87" s="72"/>
    </row>
    <row r="88" s="10" customFormat="1" ht="29.28" customHeight="1">
      <c r="B88" s="209"/>
      <c r="C88" s="210" t="s">
        <v>127</v>
      </c>
      <c r="D88" s="211" t="s">
        <v>59</v>
      </c>
      <c r="E88" s="211" t="s">
        <v>55</v>
      </c>
      <c r="F88" s="211" t="s">
        <v>128</v>
      </c>
      <c r="G88" s="211" t="s">
        <v>129</v>
      </c>
      <c r="H88" s="211" t="s">
        <v>130</v>
      </c>
      <c r="I88" s="212" t="s">
        <v>131</v>
      </c>
      <c r="J88" s="211" t="s">
        <v>121</v>
      </c>
      <c r="K88" s="213" t="s">
        <v>132</v>
      </c>
      <c r="L88" s="214"/>
      <c r="M88" s="102" t="s">
        <v>133</v>
      </c>
      <c r="N88" s="103" t="s">
        <v>44</v>
      </c>
      <c r="O88" s="103" t="s">
        <v>134</v>
      </c>
      <c r="P88" s="103" t="s">
        <v>135</v>
      </c>
      <c r="Q88" s="103" t="s">
        <v>136</v>
      </c>
      <c r="R88" s="103" t="s">
        <v>137</v>
      </c>
      <c r="S88" s="103" t="s">
        <v>138</v>
      </c>
      <c r="T88" s="104" t="s">
        <v>139</v>
      </c>
    </row>
    <row r="89" s="1" customFormat="1" ht="29.28" customHeight="1">
      <c r="B89" s="46"/>
      <c r="C89" s="108" t="s">
        <v>122</v>
      </c>
      <c r="D89" s="74"/>
      <c r="E89" s="74"/>
      <c r="F89" s="74"/>
      <c r="G89" s="74"/>
      <c r="H89" s="74"/>
      <c r="I89" s="203"/>
      <c r="J89" s="215">
        <f>BK89</f>
        <v>0</v>
      </c>
      <c r="K89" s="74"/>
      <c r="L89" s="72"/>
      <c r="M89" s="105"/>
      <c r="N89" s="106"/>
      <c r="O89" s="106"/>
      <c r="P89" s="216">
        <f>P90</f>
        <v>0</v>
      </c>
      <c r="Q89" s="106"/>
      <c r="R89" s="216">
        <f>R90</f>
        <v>859.4142192999999</v>
      </c>
      <c r="S89" s="106"/>
      <c r="T89" s="217">
        <f>T90</f>
        <v>0.091999999999999998</v>
      </c>
      <c r="AT89" s="24" t="s">
        <v>73</v>
      </c>
      <c r="AU89" s="24" t="s">
        <v>123</v>
      </c>
      <c r="BK89" s="218">
        <f>BK90</f>
        <v>0</v>
      </c>
    </row>
    <row r="90" s="11" customFormat="1" ht="37.44" customHeight="1">
      <c r="B90" s="219"/>
      <c r="C90" s="220"/>
      <c r="D90" s="221" t="s">
        <v>73</v>
      </c>
      <c r="E90" s="222" t="s">
        <v>140</v>
      </c>
      <c r="F90" s="222" t="s">
        <v>141</v>
      </c>
      <c r="G90" s="220"/>
      <c r="H90" s="220"/>
      <c r="I90" s="223"/>
      <c r="J90" s="224">
        <f>BK90</f>
        <v>0</v>
      </c>
      <c r="K90" s="220"/>
      <c r="L90" s="225"/>
      <c r="M90" s="226"/>
      <c r="N90" s="227"/>
      <c r="O90" s="227"/>
      <c r="P90" s="228">
        <f>P91+P174+P191+P196+P215</f>
        <v>0</v>
      </c>
      <c r="Q90" s="227"/>
      <c r="R90" s="228">
        <f>R91+R174+R191+R196+R215</f>
        <v>859.4142192999999</v>
      </c>
      <c r="S90" s="227"/>
      <c r="T90" s="229">
        <f>T91+T174+T191+T196+T215</f>
        <v>0.091999999999999998</v>
      </c>
      <c r="AR90" s="230" t="s">
        <v>24</v>
      </c>
      <c r="AT90" s="231" t="s">
        <v>73</v>
      </c>
      <c r="AU90" s="231" t="s">
        <v>74</v>
      </c>
      <c r="AY90" s="230" t="s">
        <v>142</v>
      </c>
      <c r="BK90" s="232">
        <f>BK91+BK174+BK191+BK196+BK215</f>
        <v>0</v>
      </c>
    </row>
    <row r="91" s="11" customFormat="1" ht="19.92" customHeight="1">
      <c r="B91" s="219"/>
      <c r="C91" s="220"/>
      <c r="D91" s="221" t="s">
        <v>73</v>
      </c>
      <c r="E91" s="233" t="s">
        <v>24</v>
      </c>
      <c r="F91" s="233" t="s">
        <v>143</v>
      </c>
      <c r="G91" s="220"/>
      <c r="H91" s="220"/>
      <c r="I91" s="223"/>
      <c r="J91" s="234">
        <f>BK91</f>
        <v>0</v>
      </c>
      <c r="K91" s="220"/>
      <c r="L91" s="225"/>
      <c r="M91" s="226"/>
      <c r="N91" s="227"/>
      <c r="O91" s="227"/>
      <c r="P91" s="228">
        <f>SUM(P92:P173)</f>
        <v>0</v>
      </c>
      <c r="Q91" s="227"/>
      <c r="R91" s="228">
        <f>SUM(R92:R173)</f>
        <v>0.066403999999999991</v>
      </c>
      <c r="S91" s="227"/>
      <c r="T91" s="229">
        <f>SUM(T92:T173)</f>
        <v>0</v>
      </c>
      <c r="AR91" s="230" t="s">
        <v>24</v>
      </c>
      <c r="AT91" s="231" t="s">
        <v>73</v>
      </c>
      <c r="AU91" s="231" t="s">
        <v>24</v>
      </c>
      <c r="AY91" s="230" t="s">
        <v>142</v>
      </c>
      <c r="BK91" s="232">
        <f>SUM(BK92:BK173)</f>
        <v>0</v>
      </c>
    </row>
    <row r="92" s="1" customFormat="1" ht="16.5" customHeight="1">
      <c r="B92" s="46"/>
      <c r="C92" s="235" t="s">
        <v>24</v>
      </c>
      <c r="D92" s="235" t="s">
        <v>144</v>
      </c>
      <c r="E92" s="236" t="s">
        <v>260</v>
      </c>
      <c r="F92" s="237" t="s">
        <v>261</v>
      </c>
      <c r="G92" s="238" t="s">
        <v>171</v>
      </c>
      <c r="H92" s="239">
        <v>171</v>
      </c>
      <c r="I92" s="240"/>
      <c r="J92" s="241">
        <f>ROUND(I92*H92,2)</f>
        <v>0</v>
      </c>
      <c r="K92" s="237" t="s">
        <v>148</v>
      </c>
      <c r="L92" s="72"/>
      <c r="M92" s="242" t="s">
        <v>22</v>
      </c>
      <c r="N92" s="243" t="s">
        <v>45</v>
      </c>
      <c r="O92" s="47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4" t="s">
        <v>149</v>
      </c>
      <c r="AT92" s="24" t="s">
        <v>144</v>
      </c>
      <c r="AU92" s="24" t="s">
        <v>82</v>
      </c>
      <c r="AY92" s="24" t="s">
        <v>142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24</v>
      </c>
      <c r="BK92" s="246">
        <f>ROUND(I92*H92,2)</f>
        <v>0</v>
      </c>
      <c r="BL92" s="24" t="s">
        <v>149</v>
      </c>
      <c r="BM92" s="24" t="s">
        <v>420</v>
      </c>
    </row>
    <row r="93" s="1" customFormat="1">
      <c r="B93" s="46"/>
      <c r="C93" s="74"/>
      <c r="D93" s="247" t="s">
        <v>151</v>
      </c>
      <c r="E93" s="74"/>
      <c r="F93" s="248" t="s">
        <v>263</v>
      </c>
      <c r="G93" s="74"/>
      <c r="H93" s="74"/>
      <c r="I93" s="203"/>
      <c r="J93" s="74"/>
      <c r="K93" s="74"/>
      <c r="L93" s="72"/>
      <c r="M93" s="249"/>
      <c r="N93" s="47"/>
      <c r="O93" s="47"/>
      <c r="P93" s="47"/>
      <c r="Q93" s="47"/>
      <c r="R93" s="47"/>
      <c r="S93" s="47"/>
      <c r="T93" s="95"/>
      <c r="AT93" s="24" t="s">
        <v>151</v>
      </c>
      <c r="AU93" s="24" t="s">
        <v>82</v>
      </c>
    </row>
    <row r="94" s="12" customFormat="1">
      <c r="B94" s="250"/>
      <c r="C94" s="251"/>
      <c r="D94" s="247" t="s">
        <v>153</v>
      </c>
      <c r="E94" s="252" t="s">
        <v>22</v>
      </c>
      <c r="F94" s="253" t="s">
        <v>421</v>
      </c>
      <c r="G94" s="251"/>
      <c r="H94" s="254">
        <v>114</v>
      </c>
      <c r="I94" s="255"/>
      <c r="J94" s="251"/>
      <c r="K94" s="251"/>
      <c r="L94" s="256"/>
      <c r="M94" s="257"/>
      <c r="N94" s="258"/>
      <c r="O94" s="258"/>
      <c r="P94" s="258"/>
      <c r="Q94" s="258"/>
      <c r="R94" s="258"/>
      <c r="S94" s="258"/>
      <c r="T94" s="259"/>
      <c r="AT94" s="260" t="s">
        <v>153</v>
      </c>
      <c r="AU94" s="260" t="s">
        <v>82</v>
      </c>
      <c r="AV94" s="12" t="s">
        <v>82</v>
      </c>
      <c r="AW94" s="12" t="s">
        <v>38</v>
      </c>
      <c r="AX94" s="12" t="s">
        <v>74</v>
      </c>
      <c r="AY94" s="260" t="s">
        <v>142</v>
      </c>
    </row>
    <row r="95" s="13" customFormat="1">
      <c r="B95" s="261"/>
      <c r="C95" s="262"/>
      <c r="D95" s="247" t="s">
        <v>153</v>
      </c>
      <c r="E95" s="263" t="s">
        <v>22</v>
      </c>
      <c r="F95" s="264" t="s">
        <v>422</v>
      </c>
      <c r="G95" s="262"/>
      <c r="H95" s="265">
        <v>114</v>
      </c>
      <c r="I95" s="266"/>
      <c r="J95" s="262"/>
      <c r="K95" s="262"/>
      <c r="L95" s="267"/>
      <c r="M95" s="268"/>
      <c r="N95" s="269"/>
      <c r="O95" s="269"/>
      <c r="P95" s="269"/>
      <c r="Q95" s="269"/>
      <c r="R95" s="269"/>
      <c r="S95" s="269"/>
      <c r="T95" s="270"/>
      <c r="AT95" s="271" t="s">
        <v>153</v>
      </c>
      <c r="AU95" s="271" t="s">
        <v>82</v>
      </c>
      <c r="AV95" s="13" t="s">
        <v>156</v>
      </c>
      <c r="AW95" s="13" t="s">
        <v>38</v>
      </c>
      <c r="AX95" s="13" t="s">
        <v>74</v>
      </c>
      <c r="AY95" s="271" t="s">
        <v>142</v>
      </c>
    </row>
    <row r="96" s="12" customFormat="1">
      <c r="B96" s="250"/>
      <c r="C96" s="251"/>
      <c r="D96" s="247" t="s">
        <v>153</v>
      </c>
      <c r="E96" s="252" t="s">
        <v>22</v>
      </c>
      <c r="F96" s="253" t="s">
        <v>423</v>
      </c>
      <c r="G96" s="251"/>
      <c r="H96" s="254">
        <v>57</v>
      </c>
      <c r="I96" s="255"/>
      <c r="J96" s="251"/>
      <c r="K96" s="251"/>
      <c r="L96" s="256"/>
      <c r="M96" s="257"/>
      <c r="N96" s="258"/>
      <c r="O96" s="258"/>
      <c r="P96" s="258"/>
      <c r="Q96" s="258"/>
      <c r="R96" s="258"/>
      <c r="S96" s="258"/>
      <c r="T96" s="259"/>
      <c r="AT96" s="260" t="s">
        <v>153</v>
      </c>
      <c r="AU96" s="260" t="s">
        <v>82</v>
      </c>
      <c r="AV96" s="12" t="s">
        <v>82</v>
      </c>
      <c r="AW96" s="12" t="s">
        <v>38</v>
      </c>
      <c r="AX96" s="12" t="s">
        <v>74</v>
      </c>
      <c r="AY96" s="260" t="s">
        <v>142</v>
      </c>
    </row>
    <row r="97" s="13" customFormat="1">
      <c r="B97" s="261"/>
      <c r="C97" s="262"/>
      <c r="D97" s="247" t="s">
        <v>153</v>
      </c>
      <c r="E97" s="263" t="s">
        <v>22</v>
      </c>
      <c r="F97" s="264" t="s">
        <v>424</v>
      </c>
      <c r="G97" s="262"/>
      <c r="H97" s="265">
        <v>57</v>
      </c>
      <c r="I97" s="266"/>
      <c r="J97" s="262"/>
      <c r="K97" s="262"/>
      <c r="L97" s="267"/>
      <c r="M97" s="268"/>
      <c r="N97" s="269"/>
      <c r="O97" s="269"/>
      <c r="P97" s="269"/>
      <c r="Q97" s="269"/>
      <c r="R97" s="269"/>
      <c r="S97" s="269"/>
      <c r="T97" s="270"/>
      <c r="AT97" s="271" t="s">
        <v>153</v>
      </c>
      <c r="AU97" s="271" t="s">
        <v>82</v>
      </c>
      <c r="AV97" s="13" t="s">
        <v>156</v>
      </c>
      <c r="AW97" s="13" t="s">
        <v>38</v>
      </c>
      <c r="AX97" s="13" t="s">
        <v>74</v>
      </c>
      <c r="AY97" s="271" t="s">
        <v>142</v>
      </c>
    </row>
    <row r="98" s="14" customFormat="1">
      <c r="B98" s="272"/>
      <c r="C98" s="273"/>
      <c r="D98" s="247" t="s">
        <v>153</v>
      </c>
      <c r="E98" s="274" t="s">
        <v>22</v>
      </c>
      <c r="F98" s="275" t="s">
        <v>159</v>
      </c>
      <c r="G98" s="273"/>
      <c r="H98" s="276">
        <v>171</v>
      </c>
      <c r="I98" s="277"/>
      <c r="J98" s="273"/>
      <c r="K98" s="273"/>
      <c r="L98" s="278"/>
      <c r="M98" s="279"/>
      <c r="N98" s="280"/>
      <c r="O98" s="280"/>
      <c r="P98" s="280"/>
      <c r="Q98" s="280"/>
      <c r="R98" s="280"/>
      <c r="S98" s="280"/>
      <c r="T98" s="281"/>
      <c r="AT98" s="282" t="s">
        <v>153</v>
      </c>
      <c r="AU98" s="282" t="s">
        <v>82</v>
      </c>
      <c r="AV98" s="14" t="s">
        <v>149</v>
      </c>
      <c r="AW98" s="14" t="s">
        <v>38</v>
      </c>
      <c r="AX98" s="14" t="s">
        <v>24</v>
      </c>
      <c r="AY98" s="282" t="s">
        <v>142</v>
      </c>
    </row>
    <row r="99" s="1" customFormat="1" ht="16.5" customHeight="1">
      <c r="B99" s="46"/>
      <c r="C99" s="235" t="s">
        <v>82</v>
      </c>
      <c r="D99" s="235" t="s">
        <v>144</v>
      </c>
      <c r="E99" s="236" t="s">
        <v>267</v>
      </c>
      <c r="F99" s="237" t="s">
        <v>268</v>
      </c>
      <c r="G99" s="238" t="s">
        <v>171</v>
      </c>
      <c r="H99" s="239">
        <v>51.299999999999997</v>
      </c>
      <c r="I99" s="240"/>
      <c r="J99" s="241">
        <f>ROUND(I99*H99,2)</f>
        <v>0</v>
      </c>
      <c r="K99" s="237" t="s">
        <v>148</v>
      </c>
      <c r="L99" s="72"/>
      <c r="M99" s="242" t="s">
        <v>22</v>
      </c>
      <c r="N99" s="243" t="s">
        <v>45</v>
      </c>
      <c r="O99" s="47"/>
      <c r="P99" s="244">
        <f>O99*H99</f>
        <v>0</v>
      </c>
      <c r="Q99" s="244">
        <v>0</v>
      </c>
      <c r="R99" s="244">
        <f>Q99*H99</f>
        <v>0</v>
      </c>
      <c r="S99" s="244">
        <v>0</v>
      </c>
      <c r="T99" s="245">
        <f>S99*H99</f>
        <v>0</v>
      </c>
      <c r="AR99" s="24" t="s">
        <v>149</v>
      </c>
      <c r="AT99" s="24" t="s">
        <v>144</v>
      </c>
      <c r="AU99" s="24" t="s">
        <v>82</v>
      </c>
      <c r="AY99" s="24" t="s">
        <v>142</v>
      </c>
      <c r="BE99" s="246">
        <f>IF(N99="základní",J99,0)</f>
        <v>0</v>
      </c>
      <c r="BF99" s="246">
        <f>IF(N99="snížená",J99,0)</f>
        <v>0</v>
      </c>
      <c r="BG99" s="246">
        <f>IF(N99="zákl. přenesená",J99,0)</f>
        <v>0</v>
      </c>
      <c r="BH99" s="246">
        <f>IF(N99="sníž. přenesená",J99,0)</f>
        <v>0</v>
      </c>
      <c r="BI99" s="246">
        <f>IF(N99="nulová",J99,0)</f>
        <v>0</v>
      </c>
      <c r="BJ99" s="24" t="s">
        <v>24</v>
      </c>
      <c r="BK99" s="246">
        <f>ROUND(I99*H99,2)</f>
        <v>0</v>
      </c>
      <c r="BL99" s="24" t="s">
        <v>149</v>
      </c>
      <c r="BM99" s="24" t="s">
        <v>425</v>
      </c>
    </row>
    <row r="100" s="1" customFormat="1">
      <c r="B100" s="46"/>
      <c r="C100" s="74"/>
      <c r="D100" s="247" t="s">
        <v>151</v>
      </c>
      <c r="E100" s="74"/>
      <c r="F100" s="248" t="s">
        <v>270</v>
      </c>
      <c r="G100" s="74"/>
      <c r="H100" s="74"/>
      <c r="I100" s="203"/>
      <c r="J100" s="74"/>
      <c r="K100" s="74"/>
      <c r="L100" s="72"/>
      <c r="M100" s="249"/>
      <c r="N100" s="47"/>
      <c r="O100" s="47"/>
      <c r="P100" s="47"/>
      <c r="Q100" s="47"/>
      <c r="R100" s="47"/>
      <c r="S100" s="47"/>
      <c r="T100" s="95"/>
      <c r="AT100" s="24" t="s">
        <v>151</v>
      </c>
      <c r="AU100" s="24" t="s">
        <v>82</v>
      </c>
    </row>
    <row r="101" s="12" customFormat="1">
      <c r="B101" s="250"/>
      <c r="C101" s="251"/>
      <c r="D101" s="247" t="s">
        <v>153</v>
      </c>
      <c r="E101" s="252" t="s">
        <v>22</v>
      </c>
      <c r="F101" s="253" t="s">
        <v>426</v>
      </c>
      <c r="G101" s="251"/>
      <c r="H101" s="254">
        <v>51.299999999999997</v>
      </c>
      <c r="I101" s="255"/>
      <c r="J101" s="251"/>
      <c r="K101" s="251"/>
      <c r="L101" s="256"/>
      <c r="M101" s="257"/>
      <c r="N101" s="258"/>
      <c r="O101" s="258"/>
      <c r="P101" s="258"/>
      <c r="Q101" s="258"/>
      <c r="R101" s="258"/>
      <c r="S101" s="258"/>
      <c r="T101" s="259"/>
      <c r="AT101" s="260" t="s">
        <v>153</v>
      </c>
      <c r="AU101" s="260" t="s">
        <v>82</v>
      </c>
      <c r="AV101" s="12" t="s">
        <v>82</v>
      </c>
      <c r="AW101" s="12" t="s">
        <v>38</v>
      </c>
      <c r="AX101" s="12" t="s">
        <v>24</v>
      </c>
      <c r="AY101" s="260" t="s">
        <v>142</v>
      </c>
    </row>
    <row r="102" s="1" customFormat="1" ht="16.5" customHeight="1">
      <c r="B102" s="46"/>
      <c r="C102" s="235" t="s">
        <v>156</v>
      </c>
      <c r="D102" s="235" t="s">
        <v>144</v>
      </c>
      <c r="E102" s="236" t="s">
        <v>272</v>
      </c>
      <c r="F102" s="237" t="s">
        <v>273</v>
      </c>
      <c r="G102" s="238" t="s">
        <v>171</v>
      </c>
      <c r="H102" s="239">
        <v>114</v>
      </c>
      <c r="I102" s="240"/>
      <c r="J102" s="241">
        <f>ROUND(I102*H102,2)</f>
        <v>0</v>
      </c>
      <c r="K102" s="237" t="s">
        <v>148</v>
      </c>
      <c r="L102" s="72"/>
      <c r="M102" s="242" t="s">
        <v>22</v>
      </c>
      <c r="N102" s="243" t="s">
        <v>45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149</v>
      </c>
      <c r="AT102" s="24" t="s">
        <v>144</v>
      </c>
      <c r="AU102" s="24" t="s">
        <v>82</v>
      </c>
      <c r="AY102" s="24" t="s">
        <v>142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24</v>
      </c>
      <c r="BK102" s="246">
        <f>ROUND(I102*H102,2)</f>
        <v>0</v>
      </c>
      <c r="BL102" s="24" t="s">
        <v>149</v>
      </c>
      <c r="BM102" s="24" t="s">
        <v>427</v>
      </c>
    </row>
    <row r="103" s="1" customFormat="1">
      <c r="B103" s="46"/>
      <c r="C103" s="74"/>
      <c r="D103" s="247" t="s">
        <v>151</v>
      </c>
      <c r="E103" s="74"/>
      <c r="F103" s="248" t="s">
        <v>275</v>
      </c>
      <c r="G103" s="74"/>
      <c r="H103" s="74"/>
      <c r="I103" s="203"/>
      <c r="J103" s="74"/>
      <c r="K103" s="74"/>
      <c r="L103" s="72"/>
      <c r="M103" s="249"/>
      <c r="N103" s="47"/>
      <c r="O103" s="47"/>
      <c r="P103" s="47"/>
      <c r="Q103" s="47"/>
      <c r="R103" s="47"/>
      <c r="S103" s="47"/>
      <c r="T103" s="95"/>
      <c r="AT103" s="24" t="s">
        <v>151</v>
      </c>
      <c r="AU103" s="24" t="s">
        <v>82</v>
      </c>
    </row>
    <row r="104" s="12" customFormat="1">
      <c r="B104" s="250"/>
      <c r="C104" s="251"/>
      <c r="D104" s="247" t="s">
        <v>153</v>
      </c>
      <c r="E104" s="252" t="s">
        <v>22</v>
      </c>
      <c r="F104" s="253" t="s">
        <v>428</v>
      </c>
      <c r="G104" s="251"/>
      <c r="H104" s="254">
        <v>114</v>
      </c>
      <c r="I104" s="255"/>
      <c r="J104" s="251"/>
      <c r="K104" s="251"/>
      <c r="L104" s="256"/>
      <c r="M104" s="257"/>
      <c r="N104" s="258"/>
      <c r="O104" s="258"/>
      <c r="P104" s="258"/>
      <c r="Q104" s="258"/>
      <c r="R104" s="258"/>
      <c r="S104" s="258"/>
      <c r="T104" s="259"/>
      <c r="AT104" s="260" t="s">
        <v>153</v>
      </c>
      <c r="AU104" s="260" t="s">
        <v>82</v>
      </c>
      <c r="AV104" s="12" t="s">
        <v>82</v>
      </c>
      <c r="AW104" s="12" t="s">
        <v>38</v>
      </c>
      <c r="AX104" s="12" t="s">
        <v>24</v>
      </c>
      <c r="AY104" s="260" t="s">
        <v>142</v>
      </c>
    </row>
    <row r="105" s="1" customFormat="1" ht="16.5" customHeight="1">
      <c r="B105" s="46"/>
      <c r="C105" s="235" t="s">
        <v>149</v>
      </c>
      <c r="D105" s="235" t="s">
        <v>144</v>
      </c>
      <c r="E105" s="236" t="s">
        <v>178</v>
      </c>
      <c r="F105" s="237" t="s">
        <v>179</v>
      </c>
      <c r="G105" s="238" t="s">
        <v>171</v>
      </c>
      <c r="H105" s="239">
        <v>114</v>
      </c>
      <c r="I105" s="240"/>
      <c r="J105" s="241">
        <f>ROUND(I105*H105,2)</f>
        <v>0</v>
      </c>
      <c r="K105" s="237" t="s">
        <v>148</v>
      </c>
      <c r="L105" s="72"/>
      <c r="M105" s="242" t="s">
        <v>22</v>
      </c>
      <c r="N105" s="243" t="s">
        <v>45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149</v>
      </c>
      <c r="AT105" s="24" t="s">
        <v>144</v>
      </c>
      <c r="AU105" s="24" t="s">
        <v>82</v>
      </c>
      <c r="AY105" s="24" t="s">
        <v>142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24</v>
      </c>
      <c r="BK105" s="246">
        <f>ROUND(I105*H105,2)</f>
        <v>0</v>
      </c>
      <c r="BL105" s="24" t="s">
        <v>149</v>
      </c>
      <c r="BM105" s="24" t="s">
        <v>429</v>
      </c>
    </row>
    <row r="106" s="1" customFormat="1">
      <c r="B106" s="46"/>
      <c r="C106" s="74"/>
      <c r="D106" s="247" t="s">
        <v>151</v>
      </c>
      <c r="E106" s="74"/>
      <c r="F106" s="248" t="s">
        <v>181</v>
      </c>
      <c r="G106" s="74"/>
      <c r="H106" s="74"/>
      <c r="I106" s="203"/>
      <c r="J106" s="74"/>
      <c r="K106" s="74"/>
      <c r="L106" s="72"/>
      <c r="M106" s="249"/>
      <c r="N106" s="47"/>
      <c r="O106" s="47"/>
      <c r="P106" s="47"/>
      <c r="Q106" s="47"/>
      <c r="R106" s="47"/>
      <c r="S106" s="47"/>
      <c r="T106" s="95"/>
      <c r="AT106" s="24" t="s">
        <v>151</v>
      </c>
      <c r="AU106" s="24" t="s">
        <v>82</v>
      </c>
    </row>
    <row r="107" s="1" customFormat="1" ht="25.5" customHeight="1">
      <c r="B107" s="46"/>
      <c r="C107" s="235" t="s">
        <v>177</v>
      </c>
      <c r="D107" s="235" t="s">
        <v>144</v>
      </c>
      <c r="E107" s="236" t="s">
        <v>183</v>
      </c>
      <c r="F107" s="237" t="s">
        <v>184</v>
      </c>
      <c r="G107" s="238" t="s">
        <v>171</v>
      </c>
      <c r="H107" s="239">
        <v>1710</v>
      </c>
      <c r="I107" s="240"/>
      <c r="J107" s="241">
        <f>ROUND(I107*H107,2)</f>
        <v>0</v>
      </c>
      <c r="K107" s="237" t="s">
        <v>148</v>
      </c>
      <c r="L107" s="72"/>
      <c r="M107" s="242" t="s">
        <v>22</v>
      </c>
      <c r="N107" s="243" t="s">
        <v>45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149</v>
      </c>
      <c r="AT107" s="24" t="s">
        <v>144</v>
      </c>
      <c r="AU107" s="24" t="s">
        <v>82</v>
      </c>
      <c r="AY107" s="24" t="s">
        <v>142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24</v>
      </c>
      <c r="BK107" s="246">
        <f>ROUND(I107*H107,2)</f>
        <v>0</v>
      </c>
      <c r="BL107" s="24" t="s">
        <v>149</v>
      </c>
      <c r="BM107" s="24" t="s">
        <v>430</v>
      </c>
    </row>
    <row r="108" s="1" customFormat="1">
      <c r="B108" s="46"/>
      <c r="C108" s="74"/>
      <c r="D108" s="247" t="s">
        <v>151</v>
      </c>
      <c r="E108" s="74"/>
      <c r="F108" s="248" t="s">
        <v>186</v>
      </c>
      <c r="G108" s="74"/>
      <c r="H108" s="74"/>
      <c r="I108" s="203"/>
      <c r="J108" s="74"/>
      <c r="K108" s="74"/>
      <c r="L108" s="72"/>
      <c r="M108" s="249"/>
      <c r="N108" s="47"/>
      <c r="O108" s="47"/>
      <c r="P108" s="47"/>
      <c r="Q108" s="47"/>
      <c r="R108" s="47"/>
      <c r="S108" s="47"/>
      <c r="T108" s="95"/>
      <c r="AT108" s="24" t="s">
        <v>151</v>
      </c>
      <c r="AU108" s="24" t="s">
        <v>82</v>
      </c>
    </row>
    <row r="109" s="12" customFormat="1">
      <c r="B109" s="250"/>
      <c r="C109" s="251"/>
      <c r="D109" s="247" t="s">
        <v>153</v>
      </c>
      <c r="E109" s="251"/>
      <c r="F109" s="253" t="s">
        <v>431</v>
      </c>
      <c r="G109" s="251"/>
      <c r="H109" s="254">
        <v>1710</v>
      </c>
      <c r="I109" s="255"/>
      <c r="J109" s="251"/>
      <c r="K109" s="251"/>
      <c r="L109" s="256"/>
      <c r="M109" s="257"/>
      <c r="N109" s="258"/>
      <c r="O109" s="258"/>
      <c r="P109" s="258"/>
      <c r="Q109" s="258"/>
      <c r="R109" s="258"/>
      <c r="S109" s="258"/>
      <c r="T109" s="259"/>
      <c r="AT109" s="260" t="s">
        <v>153</v>
      </c>
      <c r="AU109" s="260" t="s">
        <v>82</v>
      </c>
      <c r="AV109" s="12" t="s">
        <v>82</v>
      </c>
      <c r="AW109" s="12" t="s">
        <v>6</v>
      </c>
      <c r="AX109" s="12" t="s">
        <v>24</v>
      </c>
      <c r="AY109" s="260" t="s">
        <v>142</v>
      </c>
    </row>
    <row r="110" s="1" customFormat="1" ht="16.5" customHeight="1">
      <c r="B110" s="46"/>
      <c r="C110" s="235" t="s">
        <v>182</v>
      </c>
      <c r="D110" s="235" t="s">
        <v>144</v>
      </c>
      <c r="E110" s="236" t="s">
        <v>432</v>
      </c>
      <c r="F110" s="237" t="s">
        <v>433</v>
      </c>
      <c r="G110" s="238" t="s">
        <v>171</v>
      </c>
      <c r="H110" s="239">
        <v>57</v>
      </c>
      <c r="I110" s="240"/>
      <c r="J110" s="241">
        <f>ROUND(I110*H110,2)</f>
        <v>0</v>
      </c>
      <c r="K110" s="237" t="s">
        <v>148</v>
      </c>
      <c r="L110" s="72"/>
      <c r="M110" s="242" t="s">
        <v>22</v>
      </c>
      <c r="N110" s="243" t="s">
        <v>45</v>
      </c>
      <c r="O110" s="47"/>
      <c r="P110" s="244">
        <f>O110*H110</f>
        <v>0</v>
      </c>
      <c r="Q110" s="244">
        <v>0</v>
      </c>
      <c r="R110" s="244">
        <f>Q110*H110</f>
        <v>0</v>
      </c>
      <c r="S110" s="244">
        <v>0</v>
      </c>
      <c r="T110" s="245">
        <f>S110*H110</f>
        <v>0</v>
      </c>
      <c r="AR110" s="24" t="s">
        <v>149</v>
      </c>
      <c r="AT110" s="24" t="s">
        <v>144</v>
      </c>
      <c r="AU110" s="24" t="s">
        <v>82</v>
      </c>
      <c r="AY110" s="24" t="s">
        <v>142</v>
      </c>
      <c r="BE110" s="246">
        <f>IF(N110="základní",J110,0)</f>
        <v>0</v>
      </c>
      <c r="BF110" s="246">
        <f>IF(N110="snížená",J110,0)</f>
        <v>0</v>
      </c>
      <c r="BG110" s="246">
        <f>IF(N110="zákl. přenesená",J110,0)</f>
        <v>0</v>
      </c>
      <c r="BH110" s="246">
        <f>IF(N110="sníž. přenesená",J110,0)</f>
        <v>0</v>
      </c>
      <c r="BI110" s="246">
        <f>IF(N110="nulová",J110,0)</f>
        <v>0</v>
      </c>
      <c r="BJ110" s="24" t="s">
        <v>24</v>
      </c>
      <c r="BK110" s="246">
        <f>ROUND(I110*H110,2)</f>
        <v>0</v>
      </c>
      <c r="BL110" s="24" t="s">
        <v>149</v>
      </c>
      <c r="BM110" s="24" t="s">
        <v>434</v>
      </c>
    </row>
    <row r="111" s="1" customFormat="1">
      <c r="B111" s="46"/>
      <c r="C111" s="74"/>
      <c r="D111" s="247" t="s">
        <v>151</v>
      </c>
      <c r="E111" s="74"/>
      <c r="F111" s="248" t="s">
        <v>435</v>
      </c>
      <c r="G111" s="74"/>
      <c r="H111" s="74"/>
      <c r="I111" s="203"/>
      <c r="J111" s="74"/>
      <c r="K111" s="74"/>
      <c r="L111" s="72"/>
      <c r="M111" s="249"/>
      <c r="N111" s="47"/>
      <c r="O111" s="47"/>
      <c r="P111" s="47"/>
      <c r="Q111" s="47"/>
      <c r="R111" s="47"/>
      <c r="S111" s="47"/>
      <c r="T111" s="95"/>
      <c r="AT111" s="24" t="s">
        <v>151</v>
      </c>
      <c r="AU111" s="24" t="s">
        <v>82</v>
      </c>
    </row>
    <row r="112" s="12" customFormat="1">
      <c r="B112" s="250"/>
      <c r="C112" s="251"/>
      <c r="D112" s="247" t="s">
        <v>153</v>
      </c>
      <c r="E112" s="252" t="s">
        <v>22</v>
      </c>
      <c r="F112" s="253" t="s">
        <v>423</v>
      </c>
      <c r="G112" s="251"/>
      <c r="H112" s="254">
        <v>57</v>
      </c>
      <c r="I112" s="255"/>
      <c r="J112" s="251"/>
      <c r="K112" s="251"/>
      <c r="L112" s="256"/>
      <c r="M112" s="257"/>
      <c r="N112" s="258"/>
      <c r="O112" s="258"/>
      <c r="P112" s="258"/>
      <c r="Q112" s="258"/>
      <c r="R112" s="258"/>
      <c r="S112" s="258"/>
      <c r="T112" s="259"/>
      <c r="AT112" s="260" t="s">
        <v>153</v>
      </c>
      <c r="AU112" s="260" t="s">
        <v>82</v>
      </c>
      <c r="AV112" s="12" t="s">
        <v>82</v>
      </c>
      <c r="AW112" s="12" t="s">
        <v>38</v>
      </c>
      <c r="AX112" s="12" t="s">
        <v>74</v>
      </c>
      <c r="AY112" s="260" t="s">
        <v>142</v>
      </c>
    </row>
    <row r="113" s="13" customFormat="1">
      <c r="B113" s="261"/>
      <c r="C113" s="262"/>
      <c r="D113" s="247" t="s">
        <v>153</v>
      </c>
      <c r="E113" s="263" t="s">
        <v>22</v>
      </c>
      <c r="F113" s="264" t="s">
        <v>424</v>
      </c>
      <c r="G113" s="262"/>
      <c r="H113" s="265">
        <v>57</v>
      </c>
      <c r="I113" s="266"/>
      <c r="J113" s="262"/>
      <c r="K113" s="262"/>
      <c r="L113" s="267"/>
      <c r="M113" s="268"/>
      <c r="N113" s="269"/>
      <c r="O113" s="269"/>
      <c r="P113" s="269"/>
      <c r="Q113" s="269"/>
      <c r="R113" s="269"/>
      <c r="S113" s="269"/>
      <c r="T113" s="270"/>
      <c r="AT113" s="271" t="s">
        <v>153</v>
      </c>
      <c r="AU113" s="271" t="s">
        <v>82</v>
      </c>
      <c r="AV113" s="13" t="s">
        <v>156</v>
      </c>
      <c r="AW113" s="13" t="s">
        <v>38</v>
      </c>
      <c r="AX113" s="13" t="s">
        <v>24</v>
      </c>
      <c r="AY113" s="271" t="s">
        <v>142</v>
      </c>
    </row>
    <row r="114" s="1" customFormat="1" ht="16.5" customHeight="1">
      <c r="B114" s="46"/>
      <c r="C114" s="235" t="s">
        <v>188</v>
      </c>
      <c r="D114" s="235" t="s">
        <v>144</v>
      </c>
      <c r="E114" s="236" t="s">
        <v>189</v>
      </c>
      <c r="F114" s="237" t="s">
        <v>190</v>
      </c>
      <c r="G114" s="238" t="s">
        <v>171</v>
      </c>
      <c r="H114" s="239">
        <v>114</v>
      </c>
      <c r="I114" s="240"/>
      <c r="J114" s="241">
        <f>ROUND(I114*H114,2)</f>
        <v>0</v>
      </c>
      <c r="K114" s="237" t="s">
        <v>148</v>
      </c>
      <c r="L114" s="72"/>
      <c r="M114" s="242" t="s">
        <v>22</v>
      </c>
      <c r="N114" s="243" t="s">
        <v>45</v>
      </c>
      <c r="O114" s="47"/>
      <c r="P114" s="244">
        <f>O114*H114</f>
        <v>0</v>
      </c>
      <c r="Q114" s="244">
        <v>0</v>
      </c>
      <c r="R114" s="244">
        <f>Q114*H114</f>
        <v>0</v>
      </c>
      <c r="S114" s="244">
        <v>0</v>
      </c>
      <c r="T114" s="245">
        <f>S114*H114</f>
        <v>0</v>
      </c>
      <c r="AR114" s="24" t="s">
        <v>149</v>
      </c>
      <c r="AT114" s="24" t="s">
        <v>144</v>
      </c>
      <c r="AU114" s="24" t="s">
        <v>82</v>
      </c>
      <c r="AY114" s="24" t="s">
        <v>142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4" t="s">
        <v>24</v>
      </c>
      <c r="BK114" s="246">
        <f>ROUND(I114*H114,2)</f>
        <v>0</v>
      </c>
      <c r="BL114" s="24" t="s">
        <v>149</v>
      </c>
      <c r="BM114" s="24" t="s">
        <v>436</v>
      </c>
    </row>
    <row r="115" s="1" customFormat="1">
      <c r="B115" s="46"/>
      <c r="C115" s="74"/>
      <c r="D115" s="247" t="s">
        <v>151</v>
      </c>
      <c r="E115" s="74"/>
      <c r="F115" s="248" t="s">
        <v>192</v>
      </c>
      <c r="G115" s="74"/>
      <c r="H115" s="74"/>
      <c r="I115" s="203"/>
      <c r="J115" s="74"/>
      <c r="K115" s="74"/>
      <c r="L115" s="72"/>
      <c r="M115" s="249"/>
      <c r="N115" s="47"/>
      <c r="O115" s="47"/>
      <c r="P115" s="47"/>
      <c r="Q115" s="47"/>
      <c r="R115" s="47"/>
      <c r="S115" s="47"/>
      <c r="T115" s="95"/>
      <c r="AT115" s="24" t="s">
        <v>151</v>
      </c>
      <c r="AU115" s="24" t="s">
        <v>82</v>
      </c>
    </row>
    <row r="116" s="1" customFormat="1" ht="16.5" customHeight="1">
      <c r="B116" s="46"/>
      <c r="C116" s="235" t="s">
        <v>193</v>
      </c>
      <c r="D116" s="235" t="s">
        <v>144</v>
      </c>
      <c r="E116" s="236" t="s">
        <v>194</v>
      </c>
      <c r="F116" s="237" t="s">
        <v>195</v>
      </c>
      <c r="G116" s="238" t="s">
        <v>196</v>
      </c>
      <c r="H116" s="239">
        <v>205.19999999999999</v>
      </c>
      <c r="I116" s="240"/>
      <c r="J116" s="241">
        <f>ROUND(I116*H116,2)</f>
        <v>0</v>
      </c>
      <c r="K116" s="237" t="s">
        <v>148</v>
      </c>
      <c r="L116" s="72"/>
      <c r="M116" s="242" t="s">
        <v>22</v>
      </c>
      <c r="N116" s="243" t="s">
        <v>45</v>
      </c>
      <c r="O116" s="47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4" t="s">
        <v>149</v>
      </c>
      <c r="AT116" s="24" t="s">
        <v>144</v>
      </c>
      <c r="AU116" s="24" t="s">
        <v>82</v>
      </c>
      <c r="AY116" s="24" t="s">
        <v>142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24</v>
      </c>
      <c r="BK116" s="246">
        <f>ROUND(I116*H116,2)</f>
        <v>0</v>
      </c>
      <c r="BL116" s="24" t="s">
        <v>149</v>
      </c>
      <c r="BM116" s="24" t="s">
        <v>437</v>
      </c>
    </row>
    <row r="117" s="1" customFormat="1">
      <c r="B117" s="46"/>
      <c r="C117" s="74"/>
      <c r="D117" s="247" t="s">
        <v>151</v>
      </c>
      <c r="E117" s="74"/>
      <c r="F117" s="248" t="s">
        <v>198</v>
      </c>
      <c r="G117" s="74"/>
      <c r="H117" s="74"/>
      <c r="I117" s="203"/>
      <c r="J117" s="74"/>
      <c r="K117" s="74"/>
      <c r="L117" s="72"/>
      <c r="M117" s="249"/>
      <c r="N117" s="47"/>
      <c r="O117" s="47"/>
      <c r="P117" s="47"/>
      <c r="Q117" s="47"/>
      <c r="R117" s="47"/>
      <c r="S117" s="47"/>
      <c r="T117" s="95"/>
      <c r="AT117" s="24" t="s">
        <v>151</v>
      </c>
      <c r="AU117" s="24" t="s">
        <v>82</v>
      </c>
    </row>
    <row r="118" s="12" customFormat="1">
      <c r="B118" s="250"/>
      <c r="C118" s="251"/>
      <c r="D118" s="247" t="s">
        <v>153</v>
      </c>
      <c r="E118" s="252" t="s">
        <v>22</v>
      </c>
      <c r="F118" s="253" t="s">
        <v>438</v>
      </c>
      <c r="G118" s="251"/>
      <c r="H118" s="254">
        <v>205.19999999999999</v>
      </c>
      <c r="I118" s="255"/>
      <c r="J118" s="251"/>
      <c r="K118" s="251"/>
      <c r="L118" s="256"/>
      <c r="M118" s="257"/>
      <c r="N118" s="258"/>
      <c r="O118" s="258"/>
      <c r="P118" s="258"/>
      <c r="Q118" s="258"/>
      <c r="R118" s="258"/>
      <c r="S118" s="258"/>
      <c r="T118" s="259"/>
      <c r="AT118" s="260" t="s">
        <v>153</v>
      </c>
      <c r="AU118" s="260" t="s">
        <v>82</v>
      </c>
      <c r="AV118" s="12" t="s">
        <v>82</v>
      </c>
      <c r="AW118" s="12" t="s">
        <v>38</v>
      </c>
      <c r="AX118" s="12" t="s">
        <v>74</v>
      </c>
      <c r="AY118" s="260" t="s">
        <v>142</v>
      </c>
    </row>
    <row r="119" s="14" customFormat="1">
      <c r="B119" s="272"/>
      <c r="C119" s="273"/>
      <c r="D119" s="247" t="s">
        <v>153</v>
      </c>
      <c r="E119" s="274" t="s">
        <v>22</v>
      </c>
      <c r="F119" s="275" t="s">
        <v>159</v>
      </c>
      <c r="G119" s="273"/>
      <c r="H119" s="276">
        <v>205.19999999999999</v>
      </c>
      <c r="I119" s="277"/>
      <c r="J119" s="273"/>
      <c r="K119" s="273"/>
      <c r="L119" s="278"/>
      <c r="M119" s="279"/>
      <c r="N119" s="280"/>
      <c r="O119" s="280"/>
      <c r="P119" s="280"/>
      <c r="Q119" s="280"/>
      <c r="R119" s="280"/>
      <c r="S119" s="280"/>
      <c r="T119" s="281"/>
      <c r="AT119" s="282" t="s">
        <v>153</v>
      </c>
      <c r="AU119" s="282" t="s">
        <v>82</v>
      </c>
      <c r="AV119" s="14" t="s">
        <v>149</v>
      </c>
      <c r="AW119" s="14" t="s">
        <v>38</v>
      </c>
      <c r="AX119" s="14" t="s">
        <v>24</v>
      </c>
      <c r="AY119" s="282" t="s">
        <v>142</v>
      </c>
    </row>
    <row r="120" s="1" customFormat="1" ht="16.5" customHeight="1">
      <c r="B120" s="46"/>
      <c r="C120" s="235" t="s">
        <v>200</v>
      </c>
      <c r="D120" s="235" t="s">
        <v>144</v>
      </c>
      <c r="E120" s="236" t="s">
        <v>283</v>
      </c>
      <c r="F120" s="237" t="s">
        <v>284</v>
      </c>
      <c r="G120" s="238" t="s">
        <v>147</v>
      </c>
      <c r="H120" s="239">
        <v>3000</v>
      </c>
      <c r="I120" s="240"/>
      <c r="J120" s="241">
        <f>ROUND(I120*H120,2)</f>
        <v>0</v>
      </c>
      <c r="K120" s="237" t="s">
        <v>148</v>
      </c>
      <c r="L120" s="72"/>
      <c r="M120" s="242" t="s">
        <v>22</v>
      </c>
      <c r="N120" s="243" t="s">
        <v>45</v>
      </c>
      <c r="O120" s="47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4" t="s">
        <v>149</v>
      </c>
      <c r="AT120" s="24" t="s">
        <v>144</v>
      </c>
      <c r="AU120" s="24" t="s">
        <v>82</v>
      </c>
      <c r="AY120" s="24" t="s">
        <v>142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24</v>
      </c>
      <c r="BK120" s="246">
        <f>ROUND(I120*H120,2)</f>
        <v>0</v>
      </c>
      <c r="BL120" s="24" t="s">
        <v>149</v>
      </c>
      <c r="BM120" s="24" t="s">
        <v>439</v>
      </c>
    </row>
    <row r="121" s="1" customFormat="1">
      <c r="B121" s="46"/>
      <c r="C121" s="74"/>
      <c r="D121" s="247" t="s">
        <v>151</v>
      </c>
      <c r="E121" s="74"/>
      <c r="F121" s="248" t="s">
        <v>286</v>
      </c>
      <c r="G121" s="74"/>
      <c r="H121" s="74"/>
      <c r="I121" s="203"/>
      <c r="J121" s="74"/>
      <c r="K121" s="74"/>
      <c r="L121" s="72"/>
      <c r="M121" s="249"/>
      <c r="N121" s="47"/>
      <c r="O121" s="47"/>
      <c r="P121" s="47"/>
      <c r="Q121" s="47"/>
      <c r="R121" s="47"/>
      <c r="S121" s="47"/>
      <c r="T121" s="95"/>
      <c r="AT121" s="24" t="s">
        <v>151</v>
      </c>
      <c r="AU121" s="24" t="s">
        <v>82</v>
      </c>
    </row>
    <row r="122" s="12" customFormat="1">
      <c r="B122" s="250"/>
      <c r="C122" s="251"/>
      <c r="D122" s="247" t="s">
        <v>153</v>
      </c>
      <c r="E122" s="252" t="s">
        <v>22</v>
      </c>
      <c r="F122" s="253" t="s">
        <v>440</v>
      </c>
      <c r="G122" s="251"/>
      <c r="H122" s="254">
        <v>3000</v>
      </c>
      <c r="I122" s="255"/>
      <c r="J122" s="251"/>
      <c r="K122" s="251"/>
      <c r="L122" s="256"/>
      <c r="M122" s="257"/>
      <c r="N122" s="258"/>
      <c r="O122" s="258"/>
      <c r="P122" s="258"/>
      <c r="Q122" s="258"/>
      <c r="R122" s="258"/>
      <c r="S122" s="258"/>
      <c r="T122" s="259"/>
      <c r="AT122" s="260" t="s">
        <v>153</v>
      </c>
      <c r="AU122" s="260" t="s">
        <v>82</v>
      </c>
      <c r="AV122" s="12" t="s">
        <v>82</v>
      </c>
      <c r="AW122" s="12" t="s">
        <v>38</v>
      </c>
      <c r="AX122" s="12" t="s">
        <v>74</v>
      </c>
      <c r="AY122" s="260" t="s">
        <v>142</v>
      </c>
    </row>
    <row r="123" s="13" customFormat="1">
      <c r="B123" s="261"/>
      <c r="C123" s="262"/>
      <c r="D123" s="247" t="s">
        <v>153</v>
      </c>
      <c r="E123" s="263" t="s">
        <v>22</v>
      </c>
      <c r="F123" s="264" t="s">
        <v>288</v>
      </c>
      <c r="G123" s="262"/>
      <c r="H123" s="265">
        <v>3000</v>
      </c>
      <c r="I123" s="266"/>
      <c r="J123" s="262"/>
      <c r="K123" s="262"/>
      <c r="L123" s="267"/>
      <c r="M123" s="268"/>
      <c r="N123" s="269"/>
      <c r="O123" s="269"/>
      <c r="P123" s="269"/>
      <c r="Q123" s="269"/>
      <c r="R123" s="269"/>
      <c r="S123" s="269"/>
      <c r="T123" s="270"/>
      <c r="AT123" s="271" t="s">
        <v>153</v>
      </c>
      <c r="AU123" s="271" t="s">
        <v>82</v>
      </c>
      <c r="AV123" s="13" t="s">
        <v>156</v>
      </c>
      <c r="AW123" s="13" t="s">
        <v>38</v>
      </c>
      <c r="AX123" s="13" t="s">
        <v>74</v>
      </c>
      <c r="AY123" s="271" t="s">
        <v>142</v>
      </c>
    </row>
    <row r="124" s="14" customFormat="1">
      <c r="B124" s="272"/>
      <c r="C124" s="273"/>
      <c r="D124" s="247" t="s">
        <v>153</v>
      </c>
      <c r="E124" s="274" t="s">
        <v>22</v>
      </c>
      <c r="F124" s="275" t="s">
        <v>159</v>
      </c>
      <c r="G124" s="273"/>
      <c r="H124" s="276">
        <v>3000</v>
      </c>
      <c r="I124" s="277"/>
      <c r="J124" s="273"/>
      <c r="K124" s="273"/>
      <c r="L124" s="278"/>
      <c r="M124" s="279"/>
      <c r="N124" s="280"/>
      <c r="O124" s="280"/>
      <c r="P124" s="280"/>
      <c r="Q124" s="280"/>
      <c r="R124" s="280"/>
      <c r="S124" s="280"/>
      <c r="T124" s="281"/>
      <c r="AT124" s="282" t="s">
        <v>153</v>
      </c>
      <c r="AU124" s="282" t="s">
        <v>82</v>
      </c>
      <c r="AV124" s="14" t="s">
        <v>149</v>
      </c>
      <c r="AW124" s="14" t="s">
        <v>38</v>
      </c>
      <c r="AX124" s="14" t="s">
        <v>24</v>
      </c>
      <c r="AY124" s="282" t="s">
        <v>142</v>
      </c>
    </row>
    <row r="125" s="1" customFormat="1" ht="16.5" customHeight="1">
      <c r="B125" s="46"/>
      <c r="C125" s="286" t="s">
        <v>29</v>
      </c>
      <c r="D125" s="286" t="s">
        <v>289</v>
      </c>
      <c r="E125" s="287" t="s">
        <v>290</v>
      </c>
      <c r="F125" s="288" t="s">
        <v>291</v>
      </c>
      <c r="G125" s="289" t="s">
        <v>292</v>
      </c>
      <c r="H125" s="290">
        <v>45</v>
      </c>
      <c r="I125" s="291"/>
      <c r="J125" s="292">
        <f>ROUND(I125*H125,2)</f>
        <v>0</v>
      </c>
      <c r="K125" s="288" t="s">
        <v>148</v>
      </c>
      <c r="L125" s="293"/>
      <c r="M125" s="294" t="s">
        <v>22</v>
      </c>
      <c r="N125" s="295" t="s">
        <v>45</v>
      </c>
      <c r="O125" s="47"/>
      <c r="P125" s="244">
        <f>O125*H125</f>
        <v>0</v>
      </c>
      <c r="Q125" s="244">
        <v>0.001</v>
      </c>
      <c r="R125" s="244">
        <f>Q125*H125</f>
        <v>0.044999999999999998</v>
      </c>
      <c r="S125" s="244">
        <v>0</v>
      </c>
      <c r="T125" s="245">
        <f>S125*H125</f>
        <v>0</v>
      </c>
      <c r="AR125" s="24" t="s">
        <v>193</v>
      </c>
      <c r="AT125" s="24" t="s">
        <v>289</v>
      </c>
      <c r="AU125" s="24" t="s">
        <v>82</v>
      </c>
      <c r="AY125" s="24" t="s">
        <v>142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4" t="s">
        <v>24</v>
      </c>
      <c r="BK125" s="246">
        <f>ROUND(I125*H125,2)</f>
        <v>0</v>
      </c>
      <c r="BL125" s="24" t="s">
        <v>149</v>
      </c>
      <c r="BM125" s="24" t="s">
        <v>441</v>
      </c>
    </row>
    <row r="126" s="1" customFormat="1">
      <c r="B126" s="46"/>
      <c r="C126" s="74"/>
      <c r="D126" s="247" t="s">
        <v>151</v>
      </c>
      <c r="E126" s="74"/>
      <c r="F126" s="248" t="s">
        <v>291</v>
      </c>
      <c r="G126" s="74"/>
      <c r="H126" s="74"/>
      <c r="I126" s="203"/>
      <c r="J126" s="74"/>
      <c r="K126" s="74"/>
      <c r="L126" s="72"/>
      <c r="M126" s="249"/>
      <c r="N126" s="47"/>
      <c r="O126" s="47"/>
      <c r="P126" s="47"/>
      <c r="Q126" s="47"/>
      <c r="R126" s="47"/>
      <c r="S126" s="47"/>
      <c r="T126" s="95"/>
      <c r="AT126" s="24" t="s">
        <v>151</v>
      </c>
      <c r="AU126" s="24" t="s">
        <v>82</v>
      </c>
    </row>
    <row r="127" s="12" customFormat="1">
      <c r="B127" s="250"/>
      <c r="C127" s="251"/>
      <c r="D127" s="247" t="s">
        <v>153</v>
      </c>
      <c r="E127" s="251"/>
      <c r="F127" s="253" t="s">
        <v>442</v>
      </c>
      <c r="G127" s="251"/>
      <c r="H127" s="254">
        <v>45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AT127" s="260" t="s">
        <v>153</v>
      </c>
      <c r="AU127" s="260" t="s">
        <v>82</v>
      </c>
      <c r="AV127" s="12" t="s">
        <v>82</v>
      </c>
      <c r="AW127" s="12" t="s">
        <v>6</v>
      </c>
      <c r="AX127" s="12" t="s">
        <v>24</v>
      </c>
      <c r="AY127" s="260" t="s">
        <v>142</v>
      </c>
    </row>
    <row r="128" s="1" customFormat="1" ht="16.5" customHeight="1">
      <c r="B128" s="46"/>
      <c r="C128" s="235" t="s">
        <v>295</v>
      </c>
      <c r="D128" s="235" t="s">
        <v>144</v>
      </c>
      <c r="E128" s="236" t="s">
        <v>296</v>
      </c>
      <c r="F128" s="237" t="s">
        <v>297</v>
      </c>
      <c r="G128" s="238" t="s">
        <v>147</v>
      </c>
      <c r="H128" s="239">
        <v>40</v>
      </c>
      <c r="I128" s="240"/>
      <c r="J128" s="241">
        <f>ROUND(I128*H128,2)</f>
        <v>0</v>
      </c>
      <c r="K128" s="237" t="s">
        <v>148</v>
      </c>
      <c r="L128" s="72"/>
      <c r="M128" s="242" t="s">
        <v>22</v>
      </c>
      <c r="N128" s="243" t="s">
        <v>45</v>
      </c>
      <c r="O128" s="47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AR128" s="24" t="s">
        <v>149</v>
      </c>
      <c r="AT128" s="24" t="s">
        <v>144</v>
      </c>
      <c r="AU128" s="24" t="s">
        <v>82</v>
      </c>
      <c r="AY128" s="24" t="s">
        <v>142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4" t="s">
        <v>24</v>
      </c>
      <c r="BK128" s="246">
        <f>ROUND(I128*H128,2)</f>
        <v>0</v>
      </c>
      <c r="BL128" s="24" t="s">
        <v>149</v>
      </c>
      <c r="BM128" s="24" t="s">
        <v>443</v>
      </c>
    </row>
    <row r="129" s="1" customFormat="1">
      <c r="B129" s="46"/>
      <c r="C129" s="74"/>
      <c r="D129" s="247" t="s">
        <v>151</v>
      </c>
      <c r="E129" s="74"/>
      <c r="F129" s="248" t="s">
        <v>299</v>
      </c>
      <c r="G129" s="74"/>
      <c r="H129" s="74"/>
      <c r="I129" s="203"/>
      <c r="J129" s="74"/>
      <c r="K129" s="74"/>
      <c r="L129" s="72"/>
      <c r="M129" s="249"/>
      <c r="N129" s="47"/>
      <c r="O129" s="47"/>
      <c r="P129" s="47"/>
      <c r="Q129" s="47"/>
      <c r="R129" s="47"/>
      <c r="S129" s="47"/>
      <c r="T129" s="95"/>
      <c r="AT129" s="24" t="s">
        <v>151</v>
      </c>
      <c r="AU129" s="24" t="s">
        <v>82</v>
      </c>
    </row>
    <row r="130" s="12" customFormat="1">
      <c r="B130" s="250"/>
      <c r="C130" s="251"/>
      <c r="D130" s="247" t="s">
        <v>153</v>
      </c>
      <c r="E130" s="252" t="s">
        <v>22</v>
      </c>
      <c r="F130" s="253" t="s">
        <v>444</v>
      </c>
      <c r="G130" s="251"/>
      <c r="H130" s="254">
        <v>40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AT130" s="260" t="s">
        <v>153</v>
      </c>
      <c r="AU130" s="260" t="s">
        <v>82</v>
      </c>
      <c r="AV130" s="12" t="s">
        <v>82</v>
      </c>
      <c r="AW130" s="12" t="s">
        <v>38</v>
      </c>
      <c r="AX130" s="12" t="s">
        <v>74</v>
      </c>
      <c r="AY130" s="260" t="s">
        <v>142</v>
      </c>
    </row>
    <row r="131" s="13" customFormat="1">
      <c r="B131" s="261"/>
      <c r="C131" s="262"/>
      <c r="D131" s="247" t="s">
        <v>153</v>
      </c>
      <c r="E131" s="263" t="s">
        <v>22</v>
      </c>
      <c r="F131" s="264" t="s">
        <v>445</v>
      </c>
      <c r="G131" s="262"/>
      <c r="H131" s="265">
        <v>40</v>
      </c>
      <c r="I131" s="266"/>
      <c r="J131" s="262"/>
      <c r="K131" s="262"/>
      <c r="L131" s="267"/>
      <c r="M131" s="268"/>
      <c r="N131" s="269"/>
      <c r="O131" s="269"/>
      <c r="P131" s="269"/>
      <c r="Q131" s="269"/>
      <c r="R131" s="269"/>
      <c r="S131" s="269"/>
      <c r="T131" s="270"/>
      <c r="AT131" s="271" t="s">
        <v>153</v>
      </c>
      <c r="AU131" s="271" t="s">
        <v>82</v>
      </c>
      <c r="AV131" s="13" t="s">
        <v>156</v>
      </c>
      <c r="AW131" s="13" t="s">
        <v>38</v>
      </c>
      <c r="AX131" s="13" t="s">
        <v>24</v>
      </c>
      <c r="AY131" s="271" t="s">
        <v>142</v>
      </c>
    </row>
    <row r="132" s="1" customFormat="1" ht="16.5" customHeight="1">
      <c r="B132" s="46"/>
      <c r="C132" s="235" t="s">
        <v>302</v>
      </c>
      <c r="D132" s="235" t="s">
        <v>144</v>
      </c>
      <c r="E132" s="236" t="s">
        <v>303</v>
      </c>
      <c r="F132" s="237" t="s">
        <v>304</v>
      </c>
      <c r="G132" s="238" t="s">
        <v>147</v>
      </c>
      <c r="H132" s="239">
        <v>1311</v>
      </c>
      <c r="I132" s="240"/>
      <c r="J132" s="241">
        <f>ROUND(I132*H132,2)</f>
        <v>0</v>
      </c>
      <c r="K132" s="237" t="s">
        <v>148</v>
      </c>
      <c r="L132" s="72"/>
      <c r="M132" s="242" t="s">
        <v>22</v>
      </c>
      <c r="N132" s="243" t="s">
        <v>45</v>
      </c>
      <c r="O132" s="47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AR132" s="24" t="s">
        <v>149</v>
      </c>
      <c r="AT132" s="24" t="s">
        <v>144</v>
      </c>
      <c r="AU132" s="24" t="s">
        <v>82</v>
      </c>
      <c r="AY132" s="24" t="s">
        <v>142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24" t="s">
        <v>24</v>
      </c>
      <c r="BK132" s="246">
        <f>ROUND(I132*H132,2)</f>
        <v>0</v>
      </c>
      <c r="BL132" s="24" t="s">
        <v>149</v>
      </c>
      <c r="BM132" s="24" t="s">
        <v>446</v>
      </c>
    </row>
    <row r="133" s="1" customFormat="1">
      <c r="B133" s="46"/>
      <c r="C133" s="74"/>
      <c r="D133" s="247" t="s">
        <v>151</v>
      </c>
      <c r="E133" s="74"/>
      <c r="F133" s="248" t="s">
        <v>306</v>
      </c>
      <c r="G133" s="74"/>
      <c r="H133" s="74"/>
      <c r="I133" s="203"/>
      <c r="J133" s="74"/>
      <c r="K133" s="74"/>
      <c r="L133" s="72"/>
      <c r="M133" s="249"/>
      <c r="N133" s="47"/>
      <c r="O133" s="47"/>
      <c r="P133" s="47"/>
      <c r="Q133" s="47"/>
      <c r="R133" s="47"/>
      <c r="S133" s="47"/>
      <c r="T133" s="95"/>
      <c r="AT133" s="24" t="s">
        <v>151</v>
      </c>
      <c r="AU133" s="24" t="s">
        <v>82</v>
      </c>
    </row>
    <row r="134" s="12" customFormat="1">
      <c r="B134" s="250"/>
      <c r="C134" s="251"/>
      <c r="D134" s="247" t="s">
        <v>153</v>
      </c>
      <c r="E134" s="252" t="s">
        <v>22</v>
      </c>
      <c r="F134" s="253" t="s">
        <v>447</v>
      </c>
      <c r="G134" s="251"/>
      <c r="H134" s="254">
        <v>1311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AT134" s="260" t="s">
        <v>153</v>
      </c>
      <c r="AU134" s="260" t="s">
        <v>82</v>
      </c>
      <c r="AV134" s="12" t="s">
        <v>82</v>
      </c>
      <c r="AW134" s="12" t="s">
        <v>38</v>
      </c>
      <c r="AX134" s="12" t="s">
        <v>74</v>
      </c>
      <c r="AY134" s="260" t="s">
        <v>142</v>
      </c>
    </row>
    <row r="135" s="13" customFormat="1">
      <c r="B135" s="261"/>
      <c r="C135" s="262"/>
      <c r="D135" s="247" t="s">
        <v>153</v>
      </c>
      <c r="E135" s="263" t="s">
        <v>22</v>
      </c>
      <c r="F135" s="264" t="s">
        <v>448</v>
      </c>
      <c r="G135" s="262"/>
      <c r="H135" s="265">
        <v>1311</v>
      </c>
      <c r="I135" s="266"/>
      <c r="J135" s="262"/>
      <c r="K135" s="262"/>
      <c r="L135" s="267"/>
      <c r="M135" s="268"/>
      <c r="N135" s="269"/>
      <c r="O135" s="269"/>
      <c r="P135" s="269"/>
      <c r="Q135" s="269"/>
      <c r="R135" s="269"/>
      <c r="S135" s="269"/>
      <c r="T135" s="270"/>
      <c r="AT135" s="271" t="s">
        <v>153</v>
      </c>
      <c r="AU135" s="271" t="s">
        <v>82</v>
      </c>
      <c r="AV135" s="13" t="s">
        <v>156</v>
      </c>
      <c r="AW135" s="13" t="s">
        <v>38</v>
      </c>
      <c r="AX135" s="13" t="s">
        <v>24</v>
      </c>
      <c r="AY135" s="271" t="s">
        <v>142</v>
      </c>
    </row>
    <row r="136" s="1" customFormat="1" ht="25.5" customHeight="1">
      <c r="B136" s="46"/>
      <c r="C136" s="235" t="s">
        <v>309</v>
      </c>
      <c r="D136" s="235" t="s">
        <v>144</v>
      </c>
      <c r="E136" s="236" t="s">
        <v>449</v>
      </c>
      <c r="F136" s="237" t="s">
        <v>450</v>
      </c>
      <c r="G136" s="238" t="s">
        <v>162</v>
      </c>
      <c r="H136" s="239">
        <v>10</v>
      </c>
      <c r="I136" s="240"/>
      <c r="J136" s="241">
        <f>ROUND(I136*H136,2)</f>
        <v>0</v>
      </c>
      <c r="K136" s="237" t="s">
        <v>148</v>
      </c>
      <c r="L136" s="72"/>
      <c r="M136" s="242" t="s">
        <v>22</v>
      </c>
      <c r="N136" s="243" t="s">
        <v>45</v>
      </c>
      <c r="O136" s="47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AR136" s="24" t="s">
        <v>149</v>
      </c>
      <c r="AT136" s="24" t="s">
        <v>144</v>
      </c>
      <c r="AU136" s="24" t="s">
        <v>82</v>
      </c>
      <c r="AY136" s="24" t="s">
        <v>142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24" t="s">
        <v>24</v>
      </c>
      <c r="BK136" s="246">
        <f>ROUND(I136*H136,2)</f>
        <v>0</v>
      </c>
      <c r="BL136" s="24" t="s">
        <v>149</v>
      </c>
      <c r="BM136" s="24" t="s">
        <v>451</v>
      </c>
    </row>
    <row r="137" s="1" customFormat="1">
      <c r="B137" s="46"/>
      <c r="C137" s="74"/>
      <c r="D137" s="247" t="s">
        <v>151</v>
      </c>
      <c r="E137" s="74"/>
      <c r="F137" s="248" t="s">
        <v>452</v>
      </c>
      <c r="G137" s="74"/>
      <c r="H137" s="74"/>
      <c r="I137" s="203"/>
      <c r="J137" s="74"/>
      <c r="K137" s="74"/>
      <c r="L137" s="72"/>
      <c r="M137" s="249"/>
      <c r="N137" s="47"/>
      <c r="O137" s="47"/>
      <c r="P137" s="47"/>
      <c r="Q137" s="47"/>
      <c r="R137" s="47"/>
      <c r="S137" s="47"/>
      <c r="T137" s="95"/>
      <c r="AT137" s="24" t="s">
        <v>151</v>
      </c>
      <c r="AU137" s="24" t="s">
        <v>82</v>
      </c>
    </row>
    <row r="138" s="1" customFormat="1" ht="25.5" customHeight="1">
      <c r="B138" s="46"/>
      <c r="C138" s="235" t="s">
        <v>314</v>
      </c>
      <c r="D138" s="235" t="s">
        <v>144</v>
      </c>
      <c r="E138" s="236" t="s">
        <v>453</v>
      </c>
      <c r="F138" s="237" t="s">
        <v>454</v>
      </c>
      <c r="G138" s="238" t="s">
        <v>162</v>
      </c>
      <c r="H138" s="239">
        <v>10</v>
      </c>
      <c r="I138" s="240"/>
      <c r="J138" s="241">
        <f>ROUND(I138*H138,2)</f>
        <v>0</v>
      </c>
      <c r="K138" s="237" t="s">
        <v>148</v>
      </c>
      <c r="L138" s="72"/>
      <c r="M138" s="242" t="s">
        <v>22</v>
      </c>
      <c r="N138" s="243" t="s">
        <v>45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4" t="s">
        <v>149</v>
      </c>
      <c r="AT138" s="24" t="s">
        <v>144</v>
      </c>
      <c r="AU138" s="24" t="s">
        <v>82</v>
      </c>
      <c r="AY138" s="24" t="s">
        <v>142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24</v>
      </c>
      <c r="BK138" s="246">
        <f>ROUND(I138*H138,2)</f>
        <v>0</v>
      </c>
      <c r="BL138" s="24" t="s">
        <v>149</v>
      </c>
      <c r="BM138" s="24" t="s">
        <v>455</v>
      </c>
    </row>
    <row r="139" s="1" customFormat="1">
      <c r="B139" s="46"/>
      <c r="C139" s="74"/>
      <c r="D139" s="247" t="s">
        <v>151</v>
      </c>
      <c r="E139" s="74"/>
      <c r="F139" s="248" t="s">
        <v>456</v>
      </c>
      <c r="G139" s="74"/>
      <c r="H139" s="74"/>
      <c r="I139" s="203"/>
      <c r="J139" s="74"/>
      <c r="K139" s="74"/>
      <c r="L139" s="72"/>
      <c r="M139" s="249"/>
      <c r="N139" s="47"/>
      <c r="O139" s="47"/>
      <c r="P139" s="47"/>
      <c r="Q139" s="47"/>
      <c r="R139" s="47"/>
      <c r="S139" s="47"/>
      <c r="T139" s="95"/>
      <c r="AT139" s="24" t="s">
        <v>151</v>
      </c>
      <c r="AU139" s="24" t="s">
        <v>82</v>
      </c>
    </row>
    <row r="140" s="1" customFormat="1" ht="16.5" customHeight="1">
      <c r="B140" s="46"/>
      <c r="C140" s="235" t="s">
        <v>10</v>
      </c>
      <c r="D140" s="235" t="s">
        <v>144</v>
      </c>
      <c r="E140" s="236" t="s">
        <v>457</v>
      </c>
      <c r="F140" s="237" t="s">
        <v>458</v>
      </c>
      <c r="G140" s="238" t="s">
        <v>162</v>
      </c>
      <c r="H140" s="239">
        <v>10</v>
      </c>
      <c r="I140" s="240"/>
      <c r="J140" s="241">
        <f>ROUND(I140*H140,2)</f>
        <v>0</v>
      </c>
      <c r="K140" s="237" t="s">
        <v>148</v>
      </c>
      <c r="L140" s="72"/>
      <c r="M140" s="242" t="s">
        <v>22</v>
      </c>
      <c r="N140" s="243" t="s">
        <v>45</v>
      </c>
      <c r="O140" s="47"/>
      <c r="P140" s="244">
        <f>O140*H140</f>
        <v>0</v>
      </c>
      <c r="Q140" s="244">
        <v>5.8E-05</v>
      </c>
      <c r="R140" s="244">
        <f>Q140*H140</f>
        <v>0.00058</v>
      </c>
      <c r="S140" s="244">
        <v>0</v>
      </c>
      <c r="T140" s="245">
        <f>S140*H140</f>
        <v>0</v>
      </c>
      <c r="AR140" s="24" t="s">
        <v>149</v>
      </c>
      <c r="AT140" s="24" t="s">
        <v>144</v>
      </c>
      <c r="AU140" s="24" t="s">
        <v>82</v>
      </c>
      <c r="AY140" s="24" t="s">
        <v>142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4" t="s">
        <v>24</v>
      </c>
      <c r="BK140" s="246">
        <f>ROUND(I140*H140,2)</f>
        <v>0</v>
      </c>
      <c r="BL140" s="24" t="s">
        <v>149</v>
      </c>
      <c r="BM140" s="24" t="s">
        <v>459</v>
      </c>
    </row>
    <row r="141" s="1" customFormat="1">
      <c r="B141" s="46"/>
      <c r="C141" s="74"/>
      <c r="D141" s="247" t="s">
        <v>151</v>
      </c>
      <c r="E141" s="74"/>
      <c r="F141" s="248" t="s">
        <v>460</v>
      </c>
      <c r="G141" s="74"/>
      <c r="H141" s="74"/>
      <c r="I141" s="203"/>
      <c r="J141" s="74"/>
      <c r="K141" s="74"/>
      <c r="L141" s="72"/>
      <c r="M141" s="249"/>
      <c r="N141" s="47"/>
      <c r="O141" s="47"/>
      <c r="P141" s="47"/>
      <c r="Q141" s="47"/>
      <c r="R141" s="47"/>
      <c r="S141" s="47"/>
      <c r="T141" s="95"/>
      <c r="AT141" s="24" t="s">
        <v>151</v>
      </c>
      <c r="AU141" s="24" t="s">
        <v>82</v>
      </c>
    </row>
    <row r="142" s="1" customFormat="1" ht="16.5" customHeight="1">
      <c r="B142" s="46"/>
      <c r="C142" s="235" t="s">
        <v>326</v>
      </c>
      <c r="D142" s="235" t="s">
        <v>144</v>
      </c>
      <c r="E142" s="236" t="s">
        <v>461</v>
      </c>
      <c r="F142" s="237" t="s">
        <v>462</v>
      </c>
      <c r="G142" s="238" t="s">
        <v>162</v>
      </c>
      <c r="H142" s="239">
        <v>10</v>
      </c>
      <c r="I142" s="240"/>
      <c r="J142" s="241">
        <f>ROUND(I142*H142,2)</f>
        <v>0</v>
      </c>
      <c r="K142" s="237" t="s">
        <v>148</v>
      </c>
      <c r="L142" s="72"/>
      <c r="M142" s="242" t="s">
        <v>22</v>
      </c>
      <c r="N142" s="243" t="s">
        <v>45</v>
      </c>
      <c r="O142" s="47"/>
      <c r="P142" s="244">
        <f>O142*H142</f>
        <v>0</v>
      </c>
      <c r="Q142" s="244">
        <v>0.0020823999999999999</v>
      </c>
      <c r="R142" s="244">
        <f>Q142*H142</f>
        <v>0.020823999999999999</v>
      </c>
      <c r="S142" s="244">
        <v>0</v>
      </c>
      <c r="T142" s="245">
        <f>S142*H142</f>
        <v>0</v>
      </c>
      <c r="AR142" s="24" t="s">
        <v>149</v>
      </c>
      <c r="AT142" s="24" t="s">
        <v>144</v>
      </c>
      <c r="AU142" s="24" t="s">
        <v>82</v>
      </c>
      <c r="AY142" s="24" t="s">
        <v>142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4" t="s">
        <v>24</v>
      </c>
      <c r="BK142" s="246">
        <f>ROUND(I142*H142,2)</f>
        <v>0</v>
      </c>
      <c r="BL142" s="24" t="s">
        <v>149</v>
      </c>
      <c r="BM142" s="24" t="s">
        <v>463</v>
      </c>
    </row>
    <row r="143" s="1" customFormat="1">
      <c r="B143" s="46"/>
      <c r="C143" s="74"/>
      <c r="D143" s="247" t="s">
        <v>151</v>
      </c>
      <c r="E143" s="74"/>
      <c r="F143" s="248" t="s">
        <v>464</v>
      </c>
      <c r="G143" s="74"/>
      <c r="H143" s="74"/>
      <c r="I143" s="203"/>
      <c r="J143" s="74"/>
      <c r="K143" s="74"/>
      <c r="L143" s="72"/>
      <c r="M143" s="249"/>
      <c r="N143" s="47"/>
      <c r="O143" s="47"/>
      <c r="P143" s="47"/>
      <c r="Q143" s="47"/>
      <c r="R143" s="47"/>
      <c r="S143" s="47"/>
      <c r="T143" s="95"/>
      <c r="AT143" s="24" t="s">
        <v>151</v>
      </c>
      <c r="AU143" s="24" t="s">
        <v>82</v>
      </c>
    </row>
    <row r="144" s="1" customFormat="1" ht="16.5" customHeight="1">
      <c r="B144" s="46"/>
      <c r="C144" s="235" t="s">
        <v>332</v>
      </c>
      <c r="D144" s="235" t="s">
        <v>144</v>
      </c>
      <c r="E144" s="236" t="s">
        <v>465</v>
      </c>
      <c r="F144" s="237" t="s">
        <v>466</v>
      </c>
      <c r="G144" s="238" t="s">
        <v>467</v>
      </c>
      <c r="H144" s="239">
        <v>10</v>
      </c>
      <c r="I144" s="240"/>
      <c r="J144" s="241">
        <f>ROUND(I144*H144,2)</f>
        <v>0</v>
      </c>
      <c r="K144" s="237" t="s">
        <v>22</v>
      </c>
      <c r="L144" s="72"/>
      <c r="M144" s="242" t="s">
        <v>22</v>
      </c>
      <c r="N144" s="243" t="s">
        <v>45</v>
      </c>
      <c r="O144" s="47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AR144" s="24" t="s">
        <v>149</v>
      </c>
      <c r="AT144" s="24" t="s">
        <v>144</v>
      </c>
      <c r="AU144" s="24" t="s">
        <v>82</v>
      </c>
      <c r="AY144" s="24" t="s">
        <v>142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24" t="s">
        <v>24</v>
      </c>
      <c r="BK144" s="246">
        <f>ROUND(I144*H144,2)</f>
        <v>0</v>
      </c>
      <c r="BL144" s="24" t="s">
        <v>149</v>
      </c>
      <c r="BM144" s="24" t="s">
        <v>468</v>
      </c>
    </row>
    <row r="145" s="1" customFormat="1" ht="16.5" customHeight="1">
      <c r="B145" s="46"/>
      <c r="C145" s="235" t="s">
        <v>341</v>
      </c>
      <c r="D145" s="235" t="s">
        <v>144</v>
      </c>
      <c r="E145" s="236" t="s">
        <v>469</v>
      </c>
      <c r="F145" s="237" t="s">
        <v>470</v>
      </c>
      <c r="G145" s="238" t="s">
        <v>467</v>
      </c>
      <c r="H145" s="239">
        <v>10</v>
      </c>
      <c r="I145" s="240"/>
      <c r="J145" s="241">
        <f>ROUND(I145*H145,2)</f>
        <v>0</v>
      </c>
      <c r="K145" s="237" t="s">
        <v>22</v>
      </c>
      <c r="L145" s="72"/>
      <c r="M145" s="242" t="s">
        <v>22</v>
      </c>
      <c r="N145" s="243" t="s">
        <v>45</v>
      </c>
      <c r="O145" s="47"/>
      <c r="P145" s="244">
        <f>O145*H145</f>
        <v>0</v>
      </c>
      <c r="Q145" s="244">
        <v>0</v>
      </c>
      <c r="R145" s="244">
        <f>Q145*H145</f>
        <v>0</v>
      </c>
      <c r="S145" s="244">
        <v>0</v>
      </c>
      <c r="T145" s="245">
        <f>S145*H145</f>
        <v>0</v>
      </c>
      <c r="AR145" s="24" t="s">
        <v>149</v>
      </c>
      <c r="AT145" s="24" t="s">
        <v>144</v>
      </c>
      <c r="AU145" s="24" t="s">
        <v>82</v>
      </c>
      <c r="AY145" s="24" t="s">
        <v>142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24</v>
      </c>
      <c r="BK145" s="246">
        <f>ROUND(I145*H145,2)</f>
        <v>0</v>
      </c>
      <c r="BL145" s="24" t="s">
        <v>149</v>
      </c>
      <c r="BM145" s="24" t="s">
        <v>471</v>
      </c>
    </row>
    <row r="146" s="1" customFormat="1" ht="16.5" customHeight="1">
      <c r="B146" s="46"/>
      <c r="C146" s="235" t="s">
        <v>347</v>
      </c>
      <c r="D146" s="235" t="s">
        <v>144</v>
      </c>
      <c r="E146" s="236" t="s">
        <v>472</v>
      </c>
      <c r="F146" s="237" t="s">
        <v>473</v>
      </c>
      <c r="G146" s="238" t="s">
        <v>147</v>
      </c>
      <c r="H146" s="239">
        <v>10</v>
      </c>
      <c r="I146" s="240"/>
      <c r="J146" s="241">
        <f>ROUND(I146*H146,2)</f>
        <v>0</v>
      </c>
      <c r="K146" s="237" t="s">
        <v>22</v>
      </c>
      <c r="L146" s="72"/>
      <c r="M146" s="242" t="s">
        <v>22</v>
      </c>
      <c r="N146" s="243" t="s">
        <v>45</v>
      </c>
      <c r="O146" s="47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AR146" s="24" t="s">
        <v>149</v>
      </c>
      <c r="AT146" s="24" t="s">
        <v>144</v>
      </c>
      <c r="AU146" s="24" t="s">
        <v>82</v>
      </c>
      <c r="AY146" s="24" t="s">
        <v>142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24" t="s">
        <v>24</v>
      </c>
      <c r="BK146" s="246">
        <f>ROUND(I146*H146,2)</f>
        <v>0</v>
      </c>
      <c r="BL146" s="24" t="s">
        <v>149</v>
      </c>
      <c r="BM146" s="24" t="s">
        <v>474</v>
      </c>
    </row>
    <row r="147" s="12" customFormat="1">
      <c r="B147" s="250"/>
      <c r="C147" s="251"/>
      <c r="D147" s="247" t="s">
        <v>153</v>
      </c>
      <c r="E147" s="252" t="s">
        <v>22</v>
      </c>
      <c r="F147" s="253" t="s">
        <v>475</v>
      </c>
      <c r="G147" s="251"/>
      <c r="H147" s="254">
        <v>10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AT147" s="260" t="s">
        <v>153</v>
      </c>
      <c r="AU147" s="260" t="s">
        <v>82</v>
      </c>
      <c r="AV147" s="12" t="s">
        <v>82</v>
      </c>
      <c r="AW147" s="12" t="s">
        <v>38</v>
      </c>
      <c r="AX147" s="12" t="s">
        <v>74</v>
      </c>
      <c r="AY147" s="260" t="s">
        <v>142</v>
      </c>
    </row>
    <row r="148" s="14" customFormat="1">
      <c r="B148" s="272"/>
      <c r="C148" s="273"/>
      <c r="D148" s="247" t="s">
        <v>153</v>
      </c>
      <c r="E148" s="274" t="s">
        <v>22</v>
      </c>
      <c r="F148" s="275" t="s">
        <v>159</v>
      </c>
      <c r="G148" s="273"/>
      <c r="H148" s="276">
        <v>10</v>
      </c>
      <c r="I148" s="277"/>
      <c r="J148" s="273"/>
      <c r="K148" s="273"/>
      <c r="L148" s="278"/>
      <c r="M148" s="279"/>
      <c r="N148" s="280"/>
      <c r="O148" s="280"/>
      <c r="P148" s="280"/>
      <c r="Q148" s="280"/>
      <c r="R148" s="280"/>
      <c r="S148" s="280"/>
      <c r="T148" s="281"/>
      <c r="AT148" s="282" t="s">
        <v>153</v>
      </c>
      <c r="AU148" s="282" t="s">
        <v>82</v>
      </c>
      <c r="AV148" s="14" t="s">
        <v>149</v>
      </c>
      <c r="AW148" s="14" t="s">
        <v>38</v>
      </c>
      <c r="AX148" s="14" t="s">
        <v>24</v>
      </c>
      <c r="AY148" s="282" t="s">
        <v>142</v>
      </c>
    </row>
    <row r="149" s="1" customFormat="1" ht="16.5" customHeight="1">
      <c r="B149" s="46"/>
      <c r="C149" s="286" t="s">
        <v>238</v>
      </c>
      <c r="D149" s="286" t="s">
        <v>289</v>
      </c>
      <c r="E149" s="287" t="s">
        <v>476</v>
      </c>
      <c r="F149" s="288" t="s">
        <v>477</v>
      </c>
      <c r="G149" s="289" t="s">
        <v>162</v>
      </c>
      <c r="H149" s="290">
        <v>30</v>
      </c>
      <c r="I149" s="291"/>
      <c r="J149" s="292">
        <f>ROUND(I149*H149,2)</f>
        <v>0</v>
      </c>
      <c r="K149" s="288" t="s">
        <v>22</v>
      </c>
      <c r="L149" s="293"/>
      <c r="M149" s="294" t="s">
        <v>22</v>
      </c>
      <c r="N149" s="295" t="s">
        <v>45</v>
      </c>
      <c r="O149" s="47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AR149" s="24" t="s">
        <v>193</v>
      </c>
      <c r="AT149" s="24" t="s">
        <v>289</v>
      </c>
      <c r="AU149" s="24" t="s">
        <v>82</v>
      </c>
      <c r="AY149" s="24" t="s">
        <v>142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4" t="s">
        <v>24</v>
      </c>
      <c r="BK149" s="246">
        <f>ROUND(I149*H149,2)</f>
        <v>0</v>
      </c>
      <c r="BL149" s="24" t="s">
        <v>149</v>
      </c>
      <c r="BM149" s="24" t="s">
        <v>478</v>
      </c>
    </row>
    <row r="150" s="12" customFormat="1">
      <c r="B150" s="250"/>
      <c r="C150" s="251"/>
      <c r="D150" s="247" t="s">
        <v>153</v>
      </c>
      <c r="E150" s="252" t="s">
        <v>22</v>
      </c>
      <c r="F150" s="253" t="s">
        <v>479</v>
      </c>
      <c r="G150" s="251"/>
      <c r="H150" s="254">
        <v>30</v>
      </c>
      <c r="I150" s="255"/>
      <c r="J150" s="251"/>
      <c r="K150" s="251"/>
      <c r="L150" s="256"/>
      <c r="M150" s="257"/>
      <c r="N150" s="258"/>
      <c r="O150" s="258"/>
      <c r="P150" s="258"/>
      <c r="Q150" s="258"/>
      <c r="R150" s="258"/>
      <c r="S150" s="258"/>
      <c r="T150" s="259"/>
      <c r="AT150" s="260" t="s">
        <v>153</v>
      </c>
      <c r="AU150" s="260" t="s">
        <v>82</v>
      </c>
      <c r="AV150" s="12" t="s">
        <v>82</v>
      </c>
      <c r="AW150" s="12" t="s">
        <v>38</v>
      </c>
      <c r="AX150" s="12" t="s">
        <v>74</v>
      </c>
      <c r="AY150" s="260" t="s">
        <v>142</v>
      </c>
    </row>
    <row r="151" s="14" customFormat="1">
      <c r="B151" s="272"/>
      <c r="C151" s="273"/>
      <c r="D151" s="247" t="s">
        <v>153</v>
      </c>
      <c r="E151" s="274" t="s">
        <v>22</v>
      </c>
      <c r="F151" s="275" t="s">
        <v>159</v>
      </c>
      <c r="G151" s="273"/>
      <c r="H151" s="276">
        <v>30</v>
      </c>
      <c r="I151" s="277"/>
      <c r="J151" s="273"/>
      <c r="K151" s="273"/>
      <c r="L151" s="278"/>
      <c r="M151" s="279"/>
      <c r="N151" s="280"/>
      <c r="O151" s="280"/>
      <c r="P151" s="280"/>
      <c r="Q151" s="280"/>
      <c r="R151" s="280"/>
      <c r="S151" s="280"/>
      <c r="T151" s="281"/>
      <c r="AT151" s="282" t="s">
        <v>153</v>
      </c>
      <c r="AU151" s="282" t="s">
        <v>82</v>
      </c>
      <c r="AV151" s="14" t="s">
        <v>149</v>
      </c>
      <c r="AW151" s="14" t="s">
        <v>38</v>
      </c>
      <c r="AX151" s="14" t="s">
        <v>24</v>
      </c>
      <c r="AY151" s="282" t="s">
        <v>142</v>
      </c>
    </row>
    <row r="152" s="1" customFormat="1" ht="16.5" customHeight="1">
      <c r="B152" s="46"/>
      <c r="C152" s="235" t="s">
        <v>9</v>
      </c>
      <c r="D152" s="235" t="s">
        <v>144</v>
      </c>
      <c r="E152" s="236" t="s">
        <v>201</v>
      </c>
      <c r="F152" s="237" t="s">
        <v>310</v>
      </c>
      <c r="G152" s="238" t="s">
        <v>203</v>
      </c>
      <c r="H152" s="239">
        <v>1</v>
      </c>
      <c r="I152" s="240"/>
      <c r="J152" s="241">
        <f>ROUND(I152*H152,2)</f>
        <v>0</v>
      </c>
      <c r="K152" s="237" t="s">
        <v>22</v>
      </c>
      <c r="L152" s="72"/>
      <c r="M152" s="242" t="s">
        <v>22</v>
      </c>
      <c r="N152" s="243" t="s">
        <v>45</v>
      </c>
      <c r="O152" s="47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AR152" s="24" t="s">
        <v>149</v>
      </c>
      <c r="AT152" s="24" t="s">
        <v>144</v>
      </c>
      <c r="AU152" s="24" t="s">
        <v>82</v>
      </c>
      <c r="AY152" s="24" t="s">
        <v>142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24" t="s">
        <v>24</v>
      </c>
      <c r="BK152" s="246">
        <f>ROUND(I152*H152,2)</f>
        <v>0</v>
      </c>
      <c r="BL152" s="24" t="s">
        <v>149</v>
      </c>
      <c r="BM152" s="24" t="s">
        <v>480</v>
      </c>
    </row>
    <row r="153" s="1" customFormat="1">
      <c r="B153" s="46"/>
      <c r="C153" s="74"/>
      <c r="D153" s="247" t="s">
        <v>151</v>
      </c>
      <c r="E153" s="74"/>
      <c r="F153" s="248" t="s">
        <v>481</v>
      </c>
      <c r="G153" s="74"/>
      <c r="H153" s="74"/>
      <c r="I153" s="203"/>
      <c r="J153" s="74"/>
      <c r="K153" s="74"/>
      <c r="L153" s="72"/>
      <c r="M153" s="249"/>
      <c r="N153" s="47"/>
      <c r="O153" s="47"/>
      <c r="P153" s="47"/>
      <c r="Q153" s="47"/>
      <c r="R153" s="47"/>
      <c r="S153" s="47"/>
      <c r="T153" s="95"/>
      <c r="AT153" s="24" t="s">
        <v>151</v>
      </c>
      <c r="AU153" s="24" t="s">
        <v>82</v>
      </c>
    </row>
    <row r="154" s="1" customFormat="1" ht="16.5" customHeight="1">
      <c r="B154" s="46"/>
      <c r="C154" s="235" t="s">
        <v>363</v>
      </c>
      <c r="D154" s="235" t="s">
        <v>144</v>
      </c>
      <c r="E154" s="236" t="s">
        <v>482</v>
      </c>
      <c r="F154" s="237" t="s">
        <v>483</v>
      </c>
      <c r="G154" s="238" t="s">
        <v>467</v>
      </c>
      <c r="H154" s="239">
        <v>5</v>
      </c>
      <c r="I154" s="240"/>
      <c r="J154" s="241">
        <f>ROUND(I154*H154,2)</f>
        <v>0</v>
      </c>
      <c r="K154" s="237" t="s">
        <v>22</v>
      </c>
      <c r="L154" s="72"/>
      <c r="M154" s="242" t="s">
        <v>22</v>
      </c>
      <c r="N154" s="243" t="s">
        <v>45</v>
      </c>
      <c r="O154" s="47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AR154" s="24" t="s">
        <v>149</v>
      </c>
      <c r="AT154" s="24" t="s">
        <v>144</v>
      </c>
      <c r="AU154" s="24" t="s">
        <v>82</v>
      </c>
      <c r="AY154" s="24" t="s">
        <v>142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24" t="s">
        <v>24</v>
      </c>
      <c r="BK154" s="246">
        <f>ROUND(I154*H154,2)</f>
        <v>0</v>
      </c>
      <c r="BL154" s="24" t="s">
        <v>149</v>
      </c>
      <c r="BM154" s="24" t="s">
        <v>484</v>
      </c>
    </row>
    <row r="155" s="12" customFormat="1">
      <c r="B155" s="250"/>
      <c r="C155" s="251"/>
      <c r="D155" s="247" t="s">
        <v>153</v>
      </c>
      <c r="E155" s="252" t="s">
        <v>22</v>
      </c>
      <c r="F155" s="253" t="s">
        <v>177</v>
      </c>
      <c r="G155" s="251"/>
      <c r="H155" s="254">
        <v>5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AT155" s="260" t="s">
        <v>153</v>
      </c>
      <c r="AU155" s="260" t="s">
        <v>82</v>
      </c>
      <c r="AV155" s="12" t="s">
        <v>82</v>
      </c>
      <c r="AW155" s="12" t="s">
        <v>38</v>
      </c>
      <c r="AX155" s="12" t="s">
        <v>74</v>
      </c>
      <c r="AY155" s="260" t="s">
        <v>142</v>
      </c>
    </row>
    <row r="156" s="14" customFormat="1">
      <c r="B156" s="272"/>
      <c r="C156" s="273"/>
      <c r="D156" s="247" t="s">
        <v>153</v>
      </c>
      <c r="E156" s="274" t="s">
        <v>22</v>
      </c>
      <c r="F156" s="275" t="s">
        <v>159</v>
      </c>
      <c r="G156" s="273"/>
      <c r="H156" s="276">
        <v>5</v>
      </c>
      <c r="I156" s="277"/>
      <c r="J156" s="273"/>
      <c r="K156" s="273"/>
      <c r="L156" s="278"/>
      <c r="M156" s="279"/>
      <c r="N156" s="280"/>
      <c r="O156" s="280"/>
      <c r="P156" s="280"/>
      <c r="Q156" s="280"/>
      <c r="R156" s="280"/>
      <c r="S156" s="280"/>
      <c r="T156" s="281"/>
      <c r="AT156" s="282" t="s">
        <v>153</v>
      </c>
      <c r="AU156" s="282" t="s">
        <v>82</v>
      </c>
      <c r="AV156" s="14" t="s">
        <v>149</v>
      </c>
      <c r="AW156" s="14" t="s">
        <v>38</v>
      </c>
      <c r="AX156" s="14" t="s">
        <v>24</v>
      </c>
      <c r="AY156" s="282" t="s">
        <v>142</v>
      </c>
    </row>
    <row r="157" s="1" customFormat="1" ht="16.5" customHeight="1">
      <c r="B157" s="46"/>
      <c r="C157" s="235" t="s">
        <v>485</v>
      </c>
      <c r="D157" s="235" t="s">
        <v>144</v>
      </c>
      <c r="E157" s="236" t="s">
        <v>206</v>
      </c>
      <c r="F157" s="237" t="s">
        <v>486</v>
      </c>
      <c r="G157" s="238" t="s">
        <v>467</v>
      </c>
      <c r="H157" s="239">
        <v>5</v>
      </c>
      <c r="I157" s="240"/>
      <c r="J157" s="241">
        <f>ROUND(I157*H157,2)</f>
        <v>0</v>
      </c>
      <c r="K157" s="237" t="s">
        <v>22</v>
      </c>
      <c r="L157" s="72"/>
      <c r="M157" s="242" t="s">
        <v>22</v>
      </c>
      <c r="N157" s="243" t="s">
        <v>45</v>
      </c>
      <c r="O157" s="47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AR157" s="24" t="s">
        <v>149</v>
      </c>
      <c r="AT157" s="24" t="s">
        <v>144</v>
      </c>
      <c r="AU157" s="24" t="s">
        <v>82</v>
      </c>
      <c r="AY157" s="24" t="s">
        <v>142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24" t="s">
        <v>24</v>
      </c>
      <c r="BK157" s="246">
        <f>ROUND(I157*H157,2)</f>
        <v>0</v>
      </c>
      <c r="BL157" s="24" t="s">
        <v>149</v>
      </c>
      <c r="BM157" s="24" t="s">
        <v>487</v>
      </c>
    </row>
    <row r="158" s="12" customFormat="1">
      <c r="B158" s="250"/>
      <c r="C158" s="251"/>
      <c r="D158" s="247" t="s">
        <v>153</v>
      </c>
      <c r="E158" s="252" t="s">
        <v>22</v>
      </c>
      <c r="F158" s="253" t="s">
        <v>177</v>
      </c>
      <c r="G158" s="251"/>
      <c r="H158" s="254">
        <v>5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AT158" s="260" t="s">
        <v>153</v>
      </c>
      <c r="AU158" s="260" t="s">
        <v>82</v>
      </c>
      <c r="AV158" s="12" t="s">
        <v>82</v>
      </c>
      <c r="AW158" s="12" t="s">
        <v>38</v>
      </c>
      <c r="AX158" s="12" t="s">
        <v>74</v>
      </c>
      <c r="AY158" s="260" t="s">
        <v>142</v>
      </c>
    </row>
    <row r="159" s="14" customFormat="1">
      <c r="B159" s="272"/>
      <c r="C159" s="273"/>
      <c r="D159" s="247" t="s">
        <v>153</v>
      </c>
      <c r="E159" s="274" t="s">
        <v>22</v>
      </c>
      <c r="F159" s="275" t="s">
        <v>159</v>
      </c>
      <c r="G159" s="273"/>
      <c r="H159" s="276">
        <v>5</v>
      </c>
      <c r="I159" s="277"/>
      <c r="J159" s="273"/>
      <c r="K159" s="273"/>
      <c r="L159" s="278"/>
      <c r="M159" s="279"/>
      <c r="N159" s="280"/>
      <c r="O159" s="280"/>
      <c r="P159" s="280"/>
      <c r="Q159" s="280"/>
      <c r="R159" s="280"/>
      <c r="S159" s="280"/>
      <c r="T159" s="281"/>
      <c r="AT159" s="282" t="s">
        <v>153</v>
      </c>
      <c r="AU159" s="282" t="s">
        <v>82</v>
      </c>
      <c r="AV159" s="14" t="s">
        <v>149</v>
      </c>
      <c r="AW159" s="14" t="s">
        <v>38</v>
      </c>
      <c r="AX159" s="14" t="s">
        <v>24</v>
      </c>
      <c r="AY159" s="282" t="s">
        <v>142</v>
      </c>
    </row>
    <row r="160" s="1" customFormat="1" ht="16.5" customHeight="1">
      <c r="B160" s="46"/>
      <c r="C160" s="235" t="s">
        <v>488</v>
      </c>
      <c r="D160" s="235" t="s">
        <v>144</v>
      </c>
      <c r="E160" s="236" t="s">
        <v>489</v>
      </c>
      <c r="F160" s="237" t="s">
        <v>490</v>
      </c>
      <c r="G160" s="238" t="s">
        <v>467</v>
      </c>
      <c r="H160" s="239">
        <v>30</v>
      </c>
      <c r="I160" s="240"/>
      <c r="J160" s="241">
        <f>ROUND(I160*H160,2)</f>
        <v>0</v>
      </c>
      <c r="K160" s="237" t="s">
        <v>22</v>
      </c>
      <c r="L160" s="72"/>
      <c r="M160" s="242" t="s">
        <v>22</v>
      </c>
      <c r="N160" s="243" t="s">
        <v>45</v>
      </c>
      <c r="O160" s="47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AR160" s="24" t="s">
        <v>149</v>
      </c>
      <c r="AT160" s="24" t="s">
        <v>144</v>
      </c>
      <c r="AU160" s="24" t="s">
        <v>82</v>
      </c>
      <c r="AY160" s="24" t="s">
        <v>142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24" t="s">
        <v>24</v>
      </c>
      <c r="BK160" s="246">
        <f>ROUND(I160*H160,2)</f>
        <v>0</v>
      </c>
      <c r="BL160" s="24" t="s">
        <v>149</v>
      </c>
      <c r="BM160" s="24" t="s">
        <v>491</v>
      </c>
    </row>
    <row r="161" s="12" customFormat="1">
      <c r="B161" s="250"/>
      <c r="C161" s="251"/>
      <c r="D161" s="247" t="s">
        <v>153</v>
      </c>
      <c r="E161" s="252" t="s">
        <v>22</v>
      </c>
      <c r="F161" s="253" t="s">
        <v>479</v>
      </c>
      <c r="G161" s="251"/>
      <c r="H161" s="254">
        <v>30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AT161" s="260" t="s">
        <v>153</v>
      </c>
      <c r="AU161" s="260" t="s">
        <v>82</v>
      </c>
      <c r="AV161" s="12" t="s">
        <v>82</v>
      </c>
      <c r="AW161" s="12" t="s">
        <v>38</v>
      </c>
      <c r="AX161" s="12" t="s">
        <v>74</v>
      </c>
      <c r="AY161" s="260" t="s">
        <v>142</v>
      </c>
    </row>
    <row r="162" s="14" customFormat="1">
      <c r="B162" s="272"/>
      <c r="C162" s="273"/>
      <c r="D162" s="247" t="s">
        <v>153</v>
      </c>
      <c r="E162" s="274" t="s">
        <v>22</v>
      </c>
      <c r="F162" s="275" t="s">
        <v>159</v>
      </c>
      <c r="G162" s="273"/>
      <c r="H162" s="276">
        <v>30</v>
      </c>
      <c r="I162" s="277"/>
      <c r="J162" s="273"/>
      <c r="K162" s="273"/>
      <c r="L162" s="278"/>
      <c r="M162" s="279"/>
      <c r="N162" s="280"/>
      <c r="O162" s="280"/>
      <c r="P162" s="280"/>
      <c r="Q162" s="280"/>
      <c r="R162" s="280"/>
      <c r="S162" s="280"/>
      <c r="T162" s="281"/>
      <c r="AT162" s="282" t="s">
        <v>153</v>
      </c>
      <c r="AU162" s="282" t="s">
        <v>82</v>
      </c>
      <c r="AV162" s="14" t="s">
        <v>149</v>
      </c>
      <c r="AW162" s="14" t="s">
        <v>38</v>
      </c>
      <c r="AX162" s="14" t="s">
        <v>24</v>
      </c>
      <c r="AY162" s="282" t="s">
        <v>142</v>
      </c>
    </row>
    <row r="163" s="1" customFormat="1" ht="16.5" customHeight="1">
      <c r="B163" s="46"/>
      <c r="C163" s="235" t="s">
        <v>176</v>
      </c>
      <c r="D163" s="235" t="s">
        <v>144</v>
      </c>
      <c r="E163" s="236" t="s">
        <v>492</v>
      </c>
      <c r="F163" s="237" t="s">
        <v>493</v>
      </c>
      <c r="G163" s="238" t="s">
        <v>147</v>
      </c>
      <c r="H163" s="239">
        <v>2.5</v>
      </c>
      <c r="I163" s="240"/>
      <c r="J163" s="241">
        <f>ROUND(I163*H163,2)</f>
        <v>0</v>
      </c>
      <c r="K163" s="237" t="s">
        <v>22</v>
      </c>
      <c r="L163" s="72"/>
      <c r="M163" s="242" t="s">
        <v>22</v>
      </c>
      <c r="N163" s="243" t="s">
        <v>45</v>
      </c>
      <c r="O163" s="47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AR163" s="24" t="s">
        <v>149</v>
      </c>
      <c r="AT163" s="24" t="s">
        <v>144</v>
      </c>
      <c r="AU163" s="24" t="s">
        <v>82</v>
      </c>
      <c r="AY163" s="24" t="s">
        <v>142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24" t="s">
        <v>24</v>
      </c>
      <c r="BK163" s="246">
        <f>ROUND(I163*H163,2)</f>
        <v>0</v>
      </c>
      <c r="BL163" s="24" t="s">
        <v>149</v>
      </c>
      <c r="BM163" s="24" t="s">
        <v>494</v>
      </c>
    </row>
    <row r="164" s="12" customFormat="1">
      <c r="B164" s="250"/>
      <c r="C164" s="251"/>
      <c r="D164" s="247" t="s">
        <v>153</v>
      </c>
      <c r="E164" s="252" t="s">
        <v>22</v>
      </c>
      <c r="F164" s="253" t="s">
        <v>495</v>
      </c>
      <c r="G164" s="251"/>
      <c r="H164" s="254">
        <v>2.5</v>
      </c>
      <c r="I164" s="255"/>
      <c r="J164" s="251"/>
      <c r="K164" s="251"/>
      <c r="L164" s="256"/>
      <c r="M164" s="257"/>
      <c r="N164" s="258"/>
      <c r="O164" s="258"/>
      <c r="P164" s="258"/>
      <c r="Q164" s="258"/>
      <c r="R164" s="258"/>
      <c r="S164" s="258"/>
      <c r="T164" s="259"/>
      <c r="AT164" s="260" t="s">
        <v>153</v>
      </c>
      <c r="AU164" s="260" t="s">
        <v>82</v>
      </c>
      <c r="AV164" s="12" t="s">
        <v>82</v>
      </c>
      <c r="AW164" s="12" t="s">
        <v>38</v>
      </c>
      <c r="AX164" s="12" t="s">
        <v>74</v>
      </c>
      <c r="AY164" s="260" t="s">
        <v>142</v>
      </c>
    </row>
    <row r="165" s="13" customFormat="1">
      <c r="B165" s="261"/>
      <c r="C165" s="262"/>
      <c r="D165" s="247" t="s">
        <v>153</v>
      </c>
      <c r="E165" s="263" t="s">
        <v>22</v>
      </c>
      <c r="F165" s="264" t="s">
        <v>496</v>
      </c>
      <c r="G165" s="262"/>
      <c r="H165" s="265">
        <v>2.5</v>
      </c>
      <c r="I165" s="266"/>
      <c r="J165" s="262"/>
      <c r="K165" s="262"/>
      <c r="L165" s="267"/>
      <c r="M165" s="268"/>
      <c r="N165" s="269"/>
      <c r="O165" s="269"/>
      <c r="P165" s="269"/>
      <c r="Q165" s="269"/>
      <c r="R165" s="269"/>
      <c r="S165" s="269"/>
      <c r="T165" s="270"/>
      <c r="AT165" s="271" t="s">
        <v>153</v>
      </c>
      <c r="AU165" s="271" t="s">
        <v>82</v>
      </c>
      <c r="AV165" s="13" t="s">
        <v>156</v>
      </c>
      <c r="AW165" s="13" t="s">
        <v>38</v>
      </c>
      <c r="AX165" s="13" t="s">
        <v>74</v>
      </c>
      <c r="AY165" s="271" t="s">
        <v>142</v>
      </c>
    </row>
    <row r="166" s="14" customFormat="1">
      <c r="B166" s="272"/>
      <c r="C166" s="273"/>
      <c r="D166" s="247" t="s">
        <v>153</v>
      </c>
      <c r="E166" s="274" t="s">
        <v>22</v>
      </c>
      <c r="F166" s="275" t="s">
        <v>159</v>
      </c>
      <c r="G166" s="273"/>
      <c r="H166" s="276">
        <v>2.5</v>
      </c>
      <c r="I166" s="277"/>
      <c r="J166" s="273"/>
      <c r="K166" s="273"/>
      <c r="L166" s="278"/>
      <c r="M166" s="279"/>
      <c r="N166" s="280"/>
      <c r="O166" s="280"/>
      <c r="P166" s="280"/>
      <c r="Q166" s="280"/>
      <c r="R166" s="280"/>
      <c r="S166" s="280"/>
      <c r="T166" s="281"/>
      <c r="AT166" s="282" t="s">
        <v>153</v>
      </c>
      <c r="AU166" s="282" t="s">
        <v>82</v>
      </c>
      <c r="AV166" s="14" t="s">
        <v>149</v>
      </c>
      <c r="AW166" s="14" t="s">
        <v>38</v>
      </c>
      <c r="AX166" s="14" t="s">
        <v>24</v>
      </c>
      <c r="AY166" s="282" t="s">
        <v>142</v>
      </c>
    </row>
    <row r="167" s="1" customFormat="1" ht="16.5" customHeight="1">
      <c r="B167" s="46"/>
      <c r="C167" s="235" t="s">
        <v>497</v>
      </c>
      <c r="D167" s="235" t="s">
        <v>144</v>
      </c>
      <c r="E167" s="236" t="s">
        <v>498</v>
      </c>
      <c r="F167" s="237" t="s">
        <v>499</v>
      </c>
      <c r="G167" s="238" t="s">
        <v>171</v>
      </c>
      <c r="H167" s="239">
        <v>0.25</v>
      </c>
      <c r="I167" s="240"/>
      <c r="J167" s="241">
        <f>ROUND(I167*H167,2)</f>
        <v>0</v>
      </c>
      <c r="K167" s="237" t="s">
        <v>22</v>
      </c>
      <c r="L167" s="72"/>
      <c r="M167" s="242" t="s">
        <v>22</v>
      </c>
      <c r="N167" s="243" t="s">
        <v>45</v>
      </c>
      <c r="O167" s="47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AR167" s="24" t="s">
        <v>149</v>
      </c>
      <c r="AT167" s="24" t="s">
        <v>144</v>
      </c>
      <c r="AU167" s="24" t="s">
        <v>82</v>
      </c>
      <c r="AY167" s="24" t="s">
        <v>142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24" t="s">
        <v>24</v>
      </c>
      <c r="BK167" s="246">
        <f>ROUND(I167*H167,2)</f>
        <v>0</v>
      </c>
      <c r="BL167" s="24" t="s">
        <v>149</v>
      </c>
      <c r="BM167" s="24" t="s">
        <v>500</v>
      </c>
    </row>
    <row r="168" s="12" customFormat="1">
      <c r="B168" s="250"/>
      <c r="C168" s="251"/>
      <c r="D168" s="247" t="s">
        <v>153</v>
      </c>
      <c r="E168" s="252" t="s">
        <v>22</v>
      </c>
      <c r="F168" s="253" t="s">
        <v>501</v>
      </c>
      <c r="G168" s="251"/>
      <c r="H168" s="254">
        <v>0.25</v>
      </c>
      <c r="I168" s="255"/>
      <c r="J168" s="251"/>
      <c r="K168" s="251"/>
      <c r="L168" s="256"/>
      <c r="M168" s="257"/>
      <c r="N168" s="258"/>
      <c r="O168" s="258"/>
      <c r="P168" s="258"/>
      <c r="Q168" s="258"/>
      <c r="R168" s="258"/>
      <c r="S168" s="258"/>
      <c r="T168" s="259"/>
      <c r="AT168" s="260" t="s">
        <v>153</v>
      </c>
      <c r="AU168" s="260" t="s">
        <v>82</v>
      </c>
      <c r="AV168" s="12" t="s">
        <v>82</v>
      </c>
      <c r="AW168" s="12" t="s">
        <v>38</v>
      </c>
      <c r="AX168" s="12" t="s">
        <v>74</v>
      </c>
      <c r="AY168" s="260" t="s">
        <v>142</v>
      </c>
    </row>
    <row r="169" s="14" customFormat="1">
      <c r="B169" s="272"/>
      <c r="C169" s="273"/>
      <c r="D169" s="247" t="s">
        <v>153</v>
      </c>
      <c r="E169" s="274" t="s">
        <v>22</v>
      </c>
      <c r="F169" s="275" t="s">
        <v>159</v>
      </c>
      <c r="G169" s="273"/>
      <c r="H169" s="276">
        <v>0.25</v>
      </c>
      <c r="I169" s="277"/>
      <c r="J169" s="273"/>
      <c r="K169" s="273"/>
      <c r="L169" s="278"/>
      <c r="M169" s="279"/>
      <c r="N169" s="280"/>
      <c r="O169" s="280"/>
      <c r="P169" s="280"/>
      <c r="Q169" s="280"/>
      <c r="R169" s="280"/>
      <c r="S169" s="280"/>
      <c r="T169" s="281"/>
      <c r="AT169" s="282" t="s">
        <v>153</v>
      </c>
      <c r="AU169" s="282" t="s">
        <v>82</v>
      </c>
      <c r="AV169" s="14" t="s">
        <v>149</v>
      </c>
      <c r="AW169" s="14" t="s">
        <v>38</v>
      </c>
      <c r="AX169" s="14" t="s">
        <v>24</v>
      </c>
      <c r="AY169" s="282" t="s">
        <v>142</v>
      </c>
    </row>
    <row r="170" s="1" customFormat="1" ht="16.5" customHeight="1">
      <c r="B170" s="46"/>
      <c r="C170" s="235" t="s">
        <v>502</v>
      </c>
      <c r="D170" s="235" t="s">
        <v>144</v>
      </c>
      <c r="E170" s="236" t="s">
        <v>503</v>
      </c>
      <c r="F170" s="237" t="s">
        <v>504</v>
      </c>
      <c r="G170" s="238" t="s">
        <v>467</v>
      </c>
      <c r="H170" s="239">
        <v>10</v>
      </c>
      <c r="I170" s="240"/>
      <c r="J170" s="241">
        <f>ROUND(I170*H170,2)</f>
        <v>0</v>
      </c>
      <c r="K170" s="237" t="s">
        <v>22</v>
      </c>
      <c r="L170" s="72"/>
      <c r="M170" s="242" t="s">
        <v>22</v>
      </c>
      <c r="N170" s="243" t="s">
        <v>45</v>
      </c>
      <c r="O170" s="47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AR170" s="24" t="s">
        <v>149</v>
      </c>
      <c r="AT170" s="24" t="s">
        <v>144</v>
      </c>
      <c r="AU170" s="24" t="s">
        <v>82</v>
      </c>
      <c r="AY170" s="24" t="s">
        <v>142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24" t="s">
        <v>24</v>
      </c>
      <c r="BK170" s="246">
        <f>ROUND(I170*H170,2)</f>
        <v>0</v>
      </c>
      <c r="BL170" s="24" t="s">
        <v>149</v>
      </c>
      <c r="BM170" s="24" t="s">
        <v>505</v>
      </c>
    </row>
    <row r="171" s="1" customFormat="1">
      <c r="B171" s="46"/>
      <c r="C171" s="74"/>
      <c r="D171" s="247" t="s">
        <v>151</v>
      </c>
      <c r="E171" s="74"/>
      <c r="F171" s="248" t="s">
        <v>504</v>
      </c>
      <c r="G171" s="74"/>
      <c r="H171" s="74"/>
      <c r="I171" s="203"/>
      <c r="J171" s="74"/>
      <c r="K171" s="74"/>
      <c r="L171" s="72"/>
      <c r="M171" s="249"/>
      <c r="N171" s="47"/>
      <c r="O171" s="47"/>
      <c r="P171" s="47"/>
      <c r="Q171" s="47"/>
      <c r="R171" s="47"/>
      <c r="S171" s="47"/>
      <c r="T171" s="95"/>
      <c r="AT171" s="24" t="s">
        <v>151</v>
      </c>
      <c r="AU171" s="24" t="s">
        <v>82</v>
      </c>
    </row>
    <row r="172" s="12" customFormat="1">
      <c r="B172" s="250"/>
      <c r="C172" s="251"/>
      <c r="D172" s="247" t="s">
        <v>153</v>
      </c>
      <c r="E172" s="252" t="s">
        <v>22</v>
      </c>
      <c r="F172" s="253" t="s">
        <v>29</v>
      </c>
      <c r="G172" s="251"/>
      <c r="H172" s="254">
        <v>10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AT172" s="260" t="s">
        <v>153</v>
      </c>
      <c r="AU172" s="260" t="s">
        <v>82</v>
      </c>
      <c r="AV172" s="12" t="s">
        <v>82</v>
      </c>
      <c r="AW172" s="12" t="s">
        <v>38</v>
      </c>
      <c r="AX172" s="12" t="s">
        <v>74</v>
      </c>
      <c r="AY172" s="260" t="s">
        <v>142</v>
      </c>
    </row>
    <row r="173" s="14" customFormat="1">
      <c r="B173" s="272"/>
      <c r="C173" s="273"/>
      <c r="D173" s="247" t="s">
        <v>153</v>
      </c>
      <c r="E173" s="274" t="s">
        <v>22</v>
      </c>
      <c r="F173" s="275" t="s">
        <v>159</v>
      </c>
      <c r="G173" s="273"/>
      <c r="H173" s="276">
        <v>10</v>
      </c>
      <c r="I173" s="277"/>
      <c r="J173" s="273"/>
      <c r="K173" s="273"/>
      <c r="L173" s="278"/>
      <c r="M173" s="279"/>
      <c r="N173" s="280"/>
      <c r="O173" s="280"/>
      <c r="P173" s="280"/>
      <c r="Q173" s="280"/>
      <c r="R173" s="280"/>
      <c r="S173" s="280"/>
      <c r="T173" s="281"/>
      <c r="AT173" s="282" t="s">
        <v>153</v>
      </c>
      <c r="AU173" s="282" t="s">
        <v>82</v>
      </c>
      <c r="AV173" s="14" t="s">
        <v>149</v>
      </c>
      <c r="AW173" s="14" t="s">
        <v>38</v>
      </c>
      <c r="AX173" s="14" t="s">
        <v>24</v>
      </c>
      <c r="AY173" s="282" t="s">
        <v>142</v>
      </c>
    </row>
    <row r="174" s="11" customFormat="1" ht="29.88" customHeight="1">
      <c r="B174" s="219"/>
      <c r="C174" s="220"/>
      <c r="D174" s="221" t="s">
        <v>73</v>
      </c>
      <c r="E174" s="233" t="s">
        <v>149</v>
      </c>
      <c r="F174" s="233" t="s">
        <v>313</v>
      </c>
      <c r="G174" s="220"/>
      <c r="H174" s="220"/>
      <c r="I174" s="223"/>
      <c r="J174" s="234">
        <f>BK174</f>
        <v>0</v>
      </c>
      <c r="K174" s="220"/>
      <c r="L174" s="225"/>
      <c r="M174" s="226"/>
      <c r="N174" s="227"/>
      <c r="O174" s="227"/>
      <c r="P174" s="228">
        <f>SUM(P175:P190)</f>
        <v>0</v>
      </c>
      <c r="Q174" s="227"/>
      <c r="R174" s="228">
        <f>SUM(R175:R190)</f>
        <v>859.2118152999999</v>
      </c>
      <c r="S174" s="227"/>
      <c r="T174" s="229">
        <f>SUM(T175:T190)</f>
        <v>0</v>
      </c>
      <c r="AR174" s="230" t="s">
        <v>24</v>
      </c>
      <c r="AT174" s="231" t="s">
        <v>73</v>
      </c>
      <c r="AU174" s="231" t="s">
        <v>24</v>
      </c>
      <c r="AY174" s="230" t="s">
        <v>142</v>
      </c>
      <c r="BK174" s="232">
        <f>SUM(BK175:BK190)</f>
        <v>0</v>
      </c>
    </row>
    <row r="175" s="1" customFormat="1" ht="25.5" customHeight="1">
      <c r="B175" s="46"/>
      <c r="C175" s="235" t="s">
        <v>217</v>
      </c>
      <c r="D175" s="235" t="s">
        <v>144</v>
      </c>
      <c r="E175" s="236" t="s">
        <v>315</v>
      </c>
      <c r="F175" s="237" t="s">
        <v>316</v>
      </c>
      <c r="G175" s="238" t="s">
        <v>171</v>
      </c>
      <c r="H175" s="239">
        <v>385</v>
      </c>
      <c r="I175" s="240"/>
      <c r="J175" s="241">
        <f>ROUND(I175*H175,2)</f>
        <v>0</v>
      </c>
      <c r="K175" s="237" t="s">
        <v>148</v>
      </c>
      <c r="L175" s="72"/>
      <c r="M175" s="242" t="s">
        <v>22</v>
      </c>
      <c r="N175" s="243" t="s">
        <v>45</v>
      </c>
      <c r="O175" s="47"/>
      <c r="P175" s="244">
        <f>O175*H175</f>
        <v>0</v>
      </c>
      <c r="Q175" s="244">
        <v>2.0019999999999998</v>
      </c>
      <c r="R175" s="244">
        <f>Q175*H175</f>
        <v>770.76999999999987</v>
      </c>
      <c r="S175" s="244">
        <v>0</v>
      </c>
      <c r="T175" s="245">
        <f>S175*H175</f>
        <v>0</v>
      </c>
      <c r="AR175" s="24" t="s">
        <v>149</v>
      </c>
      <c r="AT175" s="24" t="s">
        <v>144</v>
      </c>
      <c r="AU175" s="24" t="s">
        <v>82</v>
      </c>
      <c r="AY175" s="24" t="s">
        <v>142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24" t="s">
        <v>24</v>
      </c>
      <c r="BK175" s="246">
        <f>ROUND(I175*H175,2)</f>
        <v>0</v>
      </c>
      <c r="BL175" s="24" t="s">
        <v>149</v>
      </c>
      <c r="BM175" s="24" t="s">
        <v>506</v>
      </c>
    </row>
    <row r="176" s="1" customFormat="1">
      <c r="B176" s="46"/>
      <c r="C176" s="74"/>
      <c r="D176" s="247" t="s">
        <v>151</v>
      </c>
      <c r="E176" s="74"/>
      <c r="F176" s="248" t="s">
        <v>318</v>
      </c>
      <c r="G176" s="74"/>
      <c r="H176" s="74"/>
      <c r="I176" s="203"/>
      <c r="J176" s="74"/>
      <c r="K176" s="74"/>
      <c r="L176" s="72"/>
      <c r="M176" s="249"/>
      <c r="N176" s="47"/>
      <c r="O176" s="47"/>
      <c r="P176" s="47"/>
      <c r="Q176" s="47"/>
      <c r="R176" s="47"/>
      <c r="S176" s="47"/>
      <c r="T176" s="95"/>
      <c r="AT176" s="24" t="s">
        <v>151</v>
      </c>
      <c r="AU176" s="24" t="s">
        <v>82</v>
      </c>
    </row>
    <row r="177" s="12" customFormat="1">
      <c r="B177" s="250"/>
      <c r="C177" s="251"/>
      <c r="D177" s="247" t="s">
        <v>153</v>
      </c>
      <c r="E177" s="252" t="s">
        <v>22</v>
      </c>
      <c r="F177" s="253" t="s">
        <v>507</v>
      </c>
      <c r="G177" s="251"/>
      <c r="H177" s="254">
        <v>385</v>
      </c>
      <c r="I177" s="255"/>
      <c r="J177" s="251"/>
      <c r="K177" s="251"/>
      <c r="L177" s="256"/>
      <c r="M177" s="257"/>
      <c r="N177" s="258"/>
      <c r="O177" s="258"/>
      <c r="P177" s="258"/>
      <c r="Q177" s="258"/>
      <c r="R177" s="258"/>
      <c r="S177" s="258"/>
      <c r="T177" s="259"/>
      <c r="AT177" s="260" t="s">
        <v>153</v>
      </c>
      <c r="AU177" s="260" t="s">
        <v>82</v>
      </c>
      <c r="AV177" s="12" t="s">
        <v>82</v>
      </c>
      <c r="AW177" s="12" t="s">
        <v>38</v>
      </c>
      <c r="AX177" s="12" t="s">
        <v>74</v>
      </c>
      <c r="AY177" s="260" t="s">
        <v>142</v>
      </c>
    </row>
    <row r="178" s="13" customFormat="1">
      <c r="B178" s="261"/>
      <c r="C178" s="262"/>
      <c r="D178" s="247" t="s">
        <v>153</v>
      </c>
      <c r="E178" s="263" t="s">
        <v>22</v>
      </c>
      <c r="F178" s="264" t="s">
        <v>508</v>
      </c>
      <c r="G178" s="262"/>
      <c r="H178" s="265">
        <v>385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AT178" s="271" t="s">
        <v>153</v>
      </c>
      <c r="AU178" s="271" t="s">
        <v>82</v>
      </c>
      <c r="AV178" s="13" t="s">
        <v>156</v>
      </c>
      <c r="AW178" s="13" t="s">
        <v>38</v>
      </c>
      <c r="AX178" s="13" t="s">
        <v>24</v>
      </c>
      <c r="AY178" s="271" t="s">
        <v>142</v>
      </c>
    </row>
    <row r="179" s="1" customFormat="1" ht="25.5" customHeight="1">
      <c r="B179" s="46"/>
      <c r="C179" s="235" t="s">
        <v>509</v>
      </c>
      <c r="D179" s="235" t="s">
        <v>144</v>
      </c>
      <c r="E179" s="236" t="s">
        <v>321</v>
      </c>
      <c r="F179" s="237" t="s">
        <v>322</v>
      </c>
      <c r="G179" s="238" t="s">
        <v>147</v>
      </c>
      <c r="H179" s="239">
        <v>456</v>
      </c>
      <c r="I179" s="240"/>
      <c r="J179" s="241">
        <f>ROUND(I179*H179,2)</f>
        <v>0</v>
      </c>
      <c r="K179" s="237" t="s">
        <v>148</v>
      </c>
      <c r="L179" s="72"/>
      <c r="M179" s="242" t="s">
        <v>22</v>
      </c>
      <c r="N179" s="243" t="s">
        <v>45</v>
      </c>
      <c r="O179" s="47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AR179" s="24" t="s">
        <v>149</v>
      </c>
      <c r="AT179" s="24" t="s">
        <v>144</v>
      </c>
      <c r="AU179" s="24" t="s">
        <v>82</v>
      </c>
      <c r="AY179" s="24" t="s">
        <v>142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24" t="s">
        <v>24</v>
      </c>
      <c r="BK179" s="246">
        <f>ROUND(I179*H179,2)</f>
        <v>0</v>
      </c>
      <c r="BL179" s="24" t="s">
        <v>149</v>
      </c>
      <c r="BM179" s="24" t="s">
        <v>510</v>
      </c>
    </row>
    <row r="180" s="1" customFormat="1">
      <c r="B180" s="46"/>
      <c r="C180" s="74"/>
      <c r="D180" s="247" t="s">
        <v>151</v>
      </c>
      <c r="E180" s="74"/>
      <c r="F180" s="248" t="s">
        <v>324</v>
      </c>
      <c r="G180" s="74"/>
      <c r="H180" s="74"/>
      <c r="I180" s="203"/>
      <c r="J180" s="74"/>
      <c r="K180" s="74"/>
      <c r="L180" s="72"/>
      <c r="M180" s="249"/>
      <c r="N180" s="47"/>
      <c r="O180" s="47"/>
      <c r="P180" s="47"/>
      <c r="Q180" s="47"/>
      <c r="R180" s="47"/>
      <c r="S180" s="47"/>
      <c r="T180" s="95"/>
      <c r="AT180" s="24" t="s">
        <v>151</v>
      </c>
      <c r="AU180" s="24" t="s">
        <v>82</v>
      </c>
    </row>
    <row r="181" s="12" customFormat="1">
      <c r="B181" s="250"/>
      <c r="C181" s="251"/>
      <c r="D181" s="247" t="s">
        <v>153</v>
      </c>
      <c r="E181" s="252" t="s">
        <v>22</v>
      </c>
      <c r="F181" s="253" t="s">
        <v>511</v>
      </c>
      <c r="G181" s="251"/>
      <c r="H181" s="254">
        <v>456</v>
      </c>
      <c r="I181" s="255"/>
      <c r="J181" s="251"/>
      <c r="K181" s="251"/>
      <c r="L181" s="256"/>
      <c r="M181" s="257"/>
      <c r="N181" s="258"/>
      <c r="O181" s="258"/>
      <c r="P181" s="258"/>
      <c r="Q181" s="258"/>
      <c r="R181" s="258"/>
      <c r="S181" s="258"/>
      <c r="T181" s="259"/>
      <c r="AT181" s="260" t="s">
        <v>153</v>
      </c>
      <c r="AU181" s="260" t="s">
        <v>82</v>
      </c>
      <c r="AV181" s="12" t="s">
        <v>82</v>
      </c>
      <c r="AW181" s="12" t="s">
        <v>38</v>
      </c>
      <c r="AX181" s="12" t="s">
        <v>74</v>
      </c>
      <c r="AY181" s="260" t="s">
        <v>142</v>
      </c>
    </row>
    <row r="182" s="13" customFormat="1">
      <c r="B182" s="261"/>
      <c r="C182" s="262"/>
      <c r="D182" s="247" t="s">
        <v>153</v>
      </c>
      <c r="E182" s="263" t="s">
        <v>22</v>
      </c>
      <c r="F182" s="264" t="s">
        <v>508</v>
      </c>
      <c r="G182" s="262"/>
      <c r="H182" s="265">
        <v>456</v>
      </c>
      <c r="I182" s="266"/>
      <c r="J182" s="262"/>
      <c r="K182" s="262"/>
      <c r="L182" s="267"/>
      <c r="M182" s="268"/>
      <c r="N182" s="269"/>
      <c r="O182" s="269"/>
      <c r="P182" s="269"/>
      <c r="Q182" s="269"/>
      <c r="R182" s="269"/>
      <c r="S182" s="269"/>
      <c r="T182" s="270"/>
      <c r="AT182" s="271" t="s">
        <v>153</v>
      </c>
      <c r="AU182" s="271" t="s">
        <v>82</v>
      </c>
      <c r="AV182" s="13" t="s">
        <v>156</v>
      </c>
      <c r="AW182" s="13" t="s">
        <v>38</v>
      </c>
      <c r="AX182" s="13" t="s">
        <v>24</v>
      </c>
      <c r="AY182" s="271" t="s">
        <v>142</v>
      </c>
    </row>
    <row r="183" s="1" customFormat="1" ht="25.5" customHeight="1">
      <c r="B183" s="46"/>
      <c r="C183" s="235" t="s">
        <v>415</v>
      </c>
      <c r="D183" s="235" t="s">
        <v>144</v>
      </c>
      <c r="E183" s="236" t="s">
        <v>392</v>
      </c>
      <c r="F183" s="237" t="s">
        <v>393</v>
      </c>
      <c r="G183" s="238" t="s">
        <v>147</v>
      </c>
      <c r="H183" s="239">
        <v>5</v>
      </c>
      <c r="I183" s="240"/>
      <c r="J183" s="241">
        <f>ROUND(I183*H183,2)</f>
        <v>0</v>
      </c>
      <c r="K183" s="237" t="s">
        <v>148</v>
      </c>
      <c r="L183" s="72"/>
      <c r="M183" s="242" t="s">
        <v>22</v>
      </c>
      <c r="N183" s="243" t="s">
        <v>45</v>
      </c>
      <c r="O183" s="47"/>
      <c r="P183" s="244">
        <f>O183*H183</f>
        <v>0</v>
      </c>
      <c r="Q183" s="244">
        <v>0.98436305999999996</v>
      </c>
      <c r="R183" s="244">
        <f>Q183*H183</f>
        <v>4.9218152999999996</v>
      </c>
      <c r="S183" s="244">
        <v>0</v>
      </c>
      <c r="T183" s="245">
        <f>S183*H183</f>
        <v>0</v>
      </c>
      <c r="AR183" s="24" t="s">
        <v>149</v>
      </c>
      <c r="AT183" s="24" t="s">
        <v>144</v>
      </c>
      <c r="AU183" s="24" t="s">
        <v>82</v>
      </c>
      <c r="AY183" s="24" t="s">
        <v>142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24" t="s">
        <v>24</v>
      </c>
      <c r="BK183" s="246">
        <f>ROUND(I183*H183,2)</f>
        <v>0</v>
      </c>
      <c r="BL183" s="24" t="s">
        <v>149</v>
      </c>
      <c r="BM183" s="24" t="s">
        <v>512</v>
      </c>
    </row>
    <row r="184" s="1" customFormat="1">
      <c r="B184" s="46"/>
      <c r="C184" s="74"/>
      <c r="D184" s="247" t="s">
        <v>151</v>
      </c>
      <c r="E184" s="74"/>
      <c r="F184" s="248" t="s">
        <v>395</v>
      </c>
      <c r="G184" s="74"/>
      <c r="H184" s="74"/>
      <c r="I184" s="203"/>
      <c r="J184" s="74"/>
      <c r="K184" s="74"/>
      <c r="L184" s="72"/>
      <c r="M184" s="249"/>
      <c r="N184" s="47"/>
      <c r="O184" s="47"/>
      <c r="P184" s="47"/>
      <c r="Q184" s="47"/>
      <c r="R184" s="47"/>
      <c r="S184" s="47"/>
      <c r="T184" s="95"/>
      <c r="AT184" s="24" t="s">
        <v>151</v>
      </c>
      <c r="AU184" s="24" t="s">
        <v>82</v>
      </c>
    </row>
    <row r="185" s="12" customFormat="1">
      <c r="B185" s="250"/>
      <c r="C185" s="251"/>
      <c r="D185" s="247" t="s">
        <v>153</v>
      </c>
      <c r="E185" s="252" t="s">
        <v>22</v>
      </c>
      <c r="F185" s="253" t="s">
        <v>177</v>
      </c>
      <c r="G185" s="251"/>
      <c r="H185" s="254">
        <v>5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AT185" s="260" t="s">
        <v>153</v>
      </c>
      <c r="AU185" s="260" t="s">
        <v>82</v>
      </c>
      <c r="AV185" s="12" t="s">
        <v>82</v>
      </c>
      <c r="AW185" s="12" t="s">
        <v>38</v>
      </c>
      <c r="AX185" s="12" t="s">
        <v>74</v>
      </c>
      <c r="AY185" s="260" t="s">
        <v>142</v>
      </c>
    </row>
    <row r="186" s="13" customFormat="1">
      <c r="B186" s="261"/>
      <c r="C186" s="262"/>
      <c r="D186" s="247" t="s">
        <v>153</v>
      </c>
      <c r="E186" s="263" t="s">
        <v>22</v>
      </c>
      <c r="F186" s="264" t="s">
        <v>513</v>
      </c>
      <c r="G186" s="262"/>
      <c r="H186" s="265">
        <v>5</v>
      </c>
      <c r="I186" s="266"/>
      <c r="J186" s="262"/>
      <c r="K186" s="262"/>
      <c r="L186" s="267"/>
      <c r="M186" s="268"/>
      <c r="N186" s="269"/>
      <c r="O186" s="269"/>
      <c r="P186" s="269"/>
      <c r="Q186" s="269"/>
      <c r="R186" s="269"/>
      <c r="S186" s="269"/>
      <c r="T186" s="270"/>
      <c r="AT186" s="271" t="s">
        <v>153</v>
      </c>
      <c r="AU186" s="271" t="s">
        <v>82</v>
      </c>
      <c r="AV186" s="13" t="s">
        <v>156</v>
      </c>
      <c r="AW186" s="13" t="s">
        <v>38</v>
      </c>
      <c r="AX186" s="13" t="s">
        <v>24</v>
      </c>
      <c r="AY186" s="271" t="s">
        <v>142</v>
      </c>
    </row>
    <row r="187" s="1" customFormat="1" ht="16.5" customHeight="1">
      <c r="B187" s="46"/>
      <c r="C187" s="235" t="s">
        <v>514</v>
      </c>
      <c r="D187" s="235" t="s">
        <v>144</v>
      </c>
      <c r="E187" s="236" t="s">
        <v>333</v>
      </c>
      <c r="F187" s="237" t="s">
        <v>334</v>
      </c>
      <c r="G187" s="238" t="s">
        <v>171</v>
      </c>
      <c r="H187" s="239">
        <v>36</v>
      </c>
      <c r="I187" s="240"/>
      <c r="J187" s="241">
        <f>ROUND(I187*H187,2)</f>
        <v>0</v>
      </c>
      <c r="K187" s="237" t="s">
        <v>148</v>
      </c>
      <c r="L187" s="72"/>
      <c r="M187" s="242" t="s">
        <v>22</v>
      </c>
      <c r="N187" s="243" t="s">
        <v>45</v>
      </c>
      <c r="O187" s="47"/>
      <c r="P187" s="244">
        <f>O187*H187</f>
        <v>0</v>
      </c>
      <c r="Q187" s="244">
        <v>2.3199999999999998</v>
      </c>
      <c r="R187" s="244">
        <f>Q187*H187</f>
        <v>83.519999999999996</v>
      </c>
      <c r="S187" s="244">
        <v>0</v>
      </c>
      <c r="T187" s="245">
        <f>S187*H187</f>
        <v>0</v>
      </c>
      <c r="AR187" s="24" t="s">
        <v>149</v>
      </c>
      <c r="AT187" s="24" t="s">
        <v>144</v>
      </c>
      <c r="AU187" s="24" t="s">
        <v>82</v>
      </c>
      <c r="AY187" s="24" t="s">
        <v>142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24" t="s">
        <v>24</v>
      </c>
      <c r="BK187" s="246">
        <f>ROUND(I187*H187,2)</f>
        <v>0</v>
      </c>
      <c r="BL187" s="24" t="s">
        <v>149</v>
      </c>
      <c r="BM187" s="24" t="s">
        <v>515</v>
      </c>
    </row>
    <row r="188" s="1" customFormat="1">
      <c r="B188" s="46"/>
      <c r="C188" s="74"/>
      <c r="D188" s="247" t="s">
        <v>151</v>
      </c>
      <c r="E188" s="74"/>
      <c r="F188" s="248" t="s">
        <v>336</v>
      </c>
      <c r="G188" s="74"/>
      <c r="H188" s="74"/>
      <c r="I188" s="203"/>
      <c r="J188" s="74"/>
      <c r="K188" s="74"/>
      <c r="L188" s="72"/>
      <c r="M188" s="249"/>
      <c r="N188" s="47"/>
      <c r="O188" s="47"/>
      <c r="P188" s="47"/>
      <c r="Q188" s="47"/>
      <c r="R188" s="47"/>
      <c r="S188" s="47"/>
      <c r="T188" s="95"/>
      <c r="AT188" s="24" t="s">
        <v>151</v>
      </c>
      <c r="AU188" s="24" t="s">
        <v>82</v>
      </c>
    </row>
    <row r="189" s="12" customFormat="1">
      <c r="B189" s="250"/>
      <c r="C189" s="251"/>
      <c r="D189" s="247" t="s">
        <v>153</v>
      </c>
      <c r="E189" s="252" t="s">
        <v>22</v>
      </c>
      <c r="F189" s="253" t="s">
        <v>516</v>
      </c>
      <c r="G189" s="251"/>
      <c r="H189" s="254">
        <v>36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AT189" s="260" t="s">
        <v>153</v>
      </c>
      <c r="AU189" s="260" t="s">
        <v>82</v>
      </c>
      <c r="AV189" s="12" t="s">
        <v>82</v>
      </c>
      <c r="AW189" s="12" t="s">
        <v>38</v>
      </c>
      <c r="AX189" s="12" t="s">
        <v>74</v>
      </c>
      <c r="AY189" s="260" t="s">
        <v>142</v>
      </c>
    </row>
    <row r="190" s="13" customFormat="1">
      <c r="B190" s="261"/>
      <c r="C190" s="262"/>
      <c r="D190" s="247" t="s">
        <v>153</v>
      </c>
      <c r="E190" s="263" t="s">
        <v>22</v>
      </c>
      <c r="F190" s="264" t="s">
        <v>517</v>
      </c>
      <c r="G190" s="262"/>
      <c r="H190" s="265">
        <v>36</v>
      </c>
      <c r="I190" s="266"/>
      <c r="J190" s="262"/>
      <c r="K190" s="262"/>
      <c r="L190" s="267"/>
      <c r="M190" s="268"/>
      <c r="N190" s="269"/>
      <c r="O190" s="269"/>
      <c r="P190" s="269"/>
      <c r="Q190" s="269"/>
      <c r="R190" s="269"/>
      <c r="S190" s="269"/>
      <c r="T190" s="270"/>
      <c r="AT190" s="271" t="s">
        <v>153</v>
      </c>
      <c r="AU190" s="271" t="s">
        <v>82</v>
      </c>
      <c r="AV190" s="13" t="s">
        <v>156</v>
      </c>
      <c r="AW190" s="13" t="s">
        <v>38</v>
      </c>
      <c r="AX190" s="13" t="s">
        <v>24</v>
      </c>
      <c r="AY190" s="271" t="s">
        <v>142</v>
      </c>
    </row>
    <row r="191" s="11" customFormat="1" ht="29.88" customHeight="1">
      <c r="B191" s="219"/>
      <c r="C191" s="220"/>
      <c r="D191" s="221" t="s">
        <v>73</v>
      </c>
      <c r="E191" s="233" t="s">
        <v>182</v>
      </c>
      <c r="F191" s="233" t="s">
        <v>397</v>
      </c>
      <c r="G191" s="220"/>
      <c r="H191" s="220"/>
      <c r="I191" s="223"/>
      <c r="J191" s="234">
        <f>BK191</f>
        <v>0</v>
      </c>
      <c r="K191" s="220"/>
      <c r="L191" s="225"/>
      <c r="M191" s="226"/>
      <c r="N191" s="227"/>
      <c r="O191" s="227"/>
      <c r="P191" s="228">
        <f>SUM(P192:P195)</f>
        <v>0</v>
      </c>
      <c r="Q191" s="227"/>
      <c r="R191" s="228">
        <f>SUM(R192:R195)</f>
        <v>0.13600000000000001</v>
      </c>
      <c r="S191" s="227"/>
      <c r="T191" s="229">
        <f>SUM(T192:T195)</f>
        <v>0</v>
      </c>
      <c r="AR191" s="230" t="s">
        <v>24</v>
      </c>
      <c r="AT191" s="231" t="s">
        <v>73</v>
      </c>
      <c r="AU191" s="231" t="s">
        <v>24</v>
      </c>
      <c r="AY191" s="230" t="s">
        <v>142</v>
      </c>
      <c r="BK191" s="232">
        <f>SUM(BK192:BK195)</f>
        <v>0</v>
      </c>
    </row>
    <row r="192" s="1" customFormat="1" ht="25.5" customHeight="1">
      <c r="B192" s="46"/>
      <c r="C192" s="235" t="s">
        <v>518</v>
      </c>
      <c r="D192" s="235" t="s">
        <v>144</v>
      </c>
      <c r="E192" s="236" t="s">
        <v>398</v>
      </c>
      <c r="F192" s="237" t="s">
        <v>399</v>
      </c>
      <c r="G192" s="238" t="s">
        <v>147</v>
      </c>
      <c r="H192" s="239">
        <v>4</v>
      </c>
      <c r="I192" s="240"/>
      <c r="J192" s="241">
        <f>ROUND(I192*H192,2)</f>
        <v>0</v>
      </c>
      <c r="K192" s="237" t="s">
        <v>148</v>
      </c>
      <c r="L192" s="72"/>
      <c r="M192" s="242" t="s">
        <v>22</v>
      </c>
      <c r="N192" s="243" t="s">
        <v>45</v>
      </c>
      <c r="O192" s="47"/>
      <c r="P192" s="244">
        <f>O192*H192</f>
        <v>0</v>
      </c>
      <c r="Q192" s="244">
        <v>0.034000000000000002</v>
      </c>
      <c r="R192" s="244">
        <f>Q192*H192</f>
        <v>0.13600000000000001</v>
      </c>
      <c r="S192" s="244">
        <v>0</v>
      </c>
      <c r="T192" s="245">
        <f>S192*H192</f>
        <v>0</v>
      </c>
      <c r="AR192" s="24" t="s">
        <v>149</v>
      </c>
      <c r="AT192" s="24" t="s">
        <v>144</v>
      </c>
      <c r="AU192" s="24" t="s">
        <v>82</v>
      </c>
      <c r="AY192" s="24" t="s">
        <v>142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24" t="s">
        <v>24</v>
      </c>
      <c r="BK192" s="246">
        <f>ROUND(I192*H192,2)</f>
        <v>0</v>
      </c>
      <c r="BL192" s="24" t="s">
        <v>149</v>
      </c>
      <c r="BM192" s="24" t="s">
        <v>519</v>
      </c>
    </row>
    <row r="193" s="1" customFormat="1">
      <c r="B193" s="46"/>
      <c r="C193" s="74"/>
      <c r="D193" s="247" t="s">
        <v>151</v>
      </c>
      <c r="E193" s="74"/>
      <c r="F193" s="248" t="s">
        <v>401</v>
      </c>
      <c r="G193" s="74"/>
      <c r="H193" s="74"/>
      <c r="I193" s="203"/>
      <c r="J193" s="74"/>
      <c r="K193" s="74"/>
      <c r="L193" s="72"/>
      <c r="M193" s="249"/>
      <c r="N193" s="47"/>
      <c r="O193" s="47"/>
      <c r="P193" s="47"/>
      <c r="Q193" s="47"/>
      <c r="R193" s="47"/>
      <c r="S193" s="47"/>
      <c r="T193" s="95"/>
      <c r="AT193" s="24" t="s">
        <v>151</v>
      </c>
      <c r="AU193" s="24" t="s">
        <v>82</v>
      </c>
    </row>
    <row r="194" s="12" customFormat="1">
      <c r="B194" s="250"/>
      <c r="C194" s="251"/>
      <c r="D194" s="247" t="s">
        <v>153</v>
      </c>
      <c r="E194" s="252" t="s">
        <v>22</v>
      </c>
      <c r="F194" s="253" t="s">
        <v>149</v>
      </c>
      <c r="G194" s="251"/>
      <c r="H194" s="254">
        <v>4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AT194" s="260" t="s">
        <v>153</v>
      </c>
      <c r="AU194" s="260" t="s">
        <v>82</v>
      </c>
      <c r="AV194" s="12" t="s">
        <v>82</v>
      </c>
      <c r="AW194" s="12" t="s">
        <v>38</v>
      </c>
      <c r="AX194" s="12" t="s">
        <v>74</v>
      </c>
      <c r="AY194" s="260" t="s">
        <v>142</v>
      </c>
    </row>
    <row r="195" s="13" customFormat="1">
      <c r="B195" s="261"/>
      <c r="C195" s="262"/>
      <c r="D195" s="247" t="s">
        <v>153</v>
      </c>
      <c r="E195" s="263" t="s">
        <v>22</v>
      </c>
      <c r="F195" s="264" t="s">
        <v>513</v>
      </c>
      <c r="G195" s="262"/>
      <c r="H195" s="265">
        <v>4</v>
      </c>
      <c r="I195" s="266"/>
      <c r="J195" s="262"/>
      <c r="K195" s="262"/>
      <c r="L195" s="267"/>
      <c r="M195" s="268"/>
      <c r="N195" s="269"/>
      <c r="O195" s="269"/>
      <c r="P195" s="269"/>
      <c r="Q195" s="269"/>
      <c r="R195" s="269"/>
      <c r="S195" s="269"/>
      <c r="T195" s="270"/>
      <c r="AT195" s="271" t="s">
        <v>153</v>
      </c>
      <c r="AU195" s="271" t="s">
        <v>82</v>
      </c>
      <c r="AV195" s="13" t="s">
        <v>156</v>
      </c>
      <c r="AW195" s="13" t="s">
        <v>38</v>
      </c>
      <c r="AX195" s="13" t="s">
        <v>24</v>
      </c>
      <c r="AY195" s="271" t="s">
        <v>142</v>
      </c>
    </row>
    <row r="196" s="11" customFormat="1" ht="29.88" customHeight="1">
      <c r="B196" s="219"/>
      <c r="C196" s="220"/>
      <c r="D196" s="221" t="s">
        <v>73</v>
      </c>
      <c r="E196" s="233" t="s">
        <v>200</v>
      </c>
      <c r="F196" s="233" t="s">
        <v>403</v>
      </c>
      <c r="G196" s="220"/>
      <c r="H196" s="220"/>
      <c r="I196" s="223"/>
      <c r="J196" s="234">
        <f>BK196</f>
        <v>0</v>
      </c>
      <c r="K196" s="220"/>
      <c r="L196" s="225"/>
      <c r="M196" s="226"/>
      <c r="N196" s="227"/>
      <c r="O196" s="227"/>
      <c r="P196" s="228">
        <f>P197+SUM(P198:P205)</f>
        <v>0</v>
      </c>
      <c r="Q196" s="227"/>
      <c r="R196" s="228">
        <f>R197+SUM(R198:R205)</f>
        <v>0</v>
      </c>
      <c r="S196" s="227"/>
      <c r="T196" s="229">
        <f>T197+SUM(T198:T205)</f>
        <v>0.091999999999999998</v>
      </c>
      <c r="AR196" s="230" t="s">
        <v>24</v>
      </c>
      <c r="AT196" s="231" t="s">
        <v>73</v>
      </c>
      <c r="AU196" s="231" t="s">
        <v>24</v>
      </c>
      <c r="AY196" s="230" t="s">
        <v>142</v>
      </c>
      <c r="BK196" s="232">
        <f>BK197+SUM(BK198:BK205)</f>
        <v>0</v>
      </c>
    </row>
    <row r="197" s="1" customFormat="1" ht="16.5" customHeight="1">
      <c r="B197" s="46"/>
      <c r="C197" s="235" t="s">
        <v>520</v>
      </c>
      <c r="D197" s="235" t="s">
        <v>144</v>
      </c>
      <c r="E197" s="236" t="s">
        <v>404</v>
      </c>
      <c r="F197" s="237" t="s">
        <v>405</v>
      </c>
      <c r="G197" s="238" t="s">
        <v>147</v>
      </c>
      <c r="H197" s="239">
        <v>20</v>
      </c>
      <c r="I197" s="240"/>
      <c r="J197" s="241">
        <f>ROUND(I197*H197,2)</f>
        <v>0</v>
      </c>
      <c r="K197" s="237" t="s">
        <v>148</v>
      </c>
      <c r="L197" s="72"/>
      <c r="M197" s="242" t="s">
        <v>22</v>
      </c>
      <c r="N197" s="243" t="s">
        <v>45</v>
      </c>
      <c r="O197" s="47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AR197" s="24" t="s">
        <v>149</v>
      </c>
      <c r="AT197" s="24" t="s">
        <v>144</v>
      </c>
      <c r="AU197" s="24" t="s">
        <v>82</v>
      </c>
      <c r="AY197" s="24" t="s">
        <v>142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24" t="s">
        <v>24</v>
      </c>
      <c r="BK197" s="246">
        <f>ROUND(I197*H197,2)</f>
        <v>0</v>
      </c>
      <c r="BL197" s="24" t="s">
        <v>149</v>
      </c>
      <c r="BM197" s="24" t="s">
        <v>521</v>
      </c>
    </row>
    <row r="198" s="1" customFormat="1">
      <c r="B198" s="46"/>
      <c r="C198" s="74"/>
      <c r="D198" s="247" t="s">
        <v>151</v>
      </c>
      <c r="E198" s="74"/>
      <c r="F198" s="248" t="s">
        <v>407</v>
      </c>
      <c r="G198" s="74"/>
      <c r="H198" s="74"/>
      <c r="I198" s="203"/>
      <c r="J198" s="74"/>
      <c r="K198" s="74"/>
      <c r="L198" s="72"/>
      <c r="M198" s="249"/>
      <c r="N198" s="47"/>
      <c r="O198" s="47"/>
      <c r="P198" s="47"/>
      <c r="Q198" s="47"/>
      <c r="R198" s="47"/>
      <c r="S198" s="47"/>
      <c r="T198" s="95"/>
      <c r="AT198" s="24" t="s">
        <v>151</v>
      </c>
      <c r="AU198" s="24" t="s">
        <v>82</v>
      </c>
    </row>
    <row r="199" s="12" customFormat="1">
      <c r="B199" s="250"/>
      <c r="C199" s="251"/>
      <c r="D199" s="247" t="s">
        <v>153</v>
      </c>
      <c r="E199" s="252" t="s">
        <v>22</v>
      </c>
      <c r="F199" s="253" t="s">
        <v>238</v>
      </c>
      <c r="G199" s="251"/>
      <c r="H199" s="254">
        <v>20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AT199" s="260" t="s">
        <v>153</v>
      </c>
      <c r="AU199" s="260" t="s">
        <v>82</v>
      </c>
      <c r="AV199" s="12" t="s">
        <v>82</v>
      </c>
      <c r="AW199" s="12" t="s">
        <v>38</v>
      </c>
      <c r="AX199" s="12" t="s">
        <v>74</v>
      </c>
      <c r="AY199" s="260" t="s">
        <v>142</v>
      </c>
    </row>
    <row r="200" s="13" customFormat="1">
      <c r="B200" s="261"/>
      <c r="C200" s="262"/>
      <c r="D200" s="247" t="s">
        <v>153</v>
      </c>
      <c r="E200" s="263" t="s">
        <v>22</v>
      </c>
      <c r="F200" s="264" t="s">
        <v>513</v>
      </c>
      <c r="G200" s="262"/>
      <c r="H200" s="265">
        <v>20</v>
      </c>
      <c r="I200" s="266"/>
      <c r="J200" s="262"/>
      <c r="K200" s="262"/>
      <c r="L200" s="267"/>
      <c r="M200" s="268"/>
      <c r="N200" s="269"/>
      <c r="O200" s="269"/>
      <c r="P200" s="269"/>
      <c r="Q200" s="269"/>
      <c r="R200" s="269"/>
      <c r="S200" s="269"/>
      <c r="T200" s="270"/>
      <c r="AT200" s="271" t="s">
        <v>153</v>
      </c>
      <c r="AU200" s="271" t="s">
        <v>82</v>
      </c>
      <c r="AV200" s="13" t="s">
        <v>156</v>
      </c>
      <c r="AW200" s="13" t="s">
        <v>38</v>
      </c>
      <c r="AX200" s="13" t="s">
        <v>24</v>
      </c>
      <c r="AY200" s="271" t="s">
        <v>142</v>
      </c>
    </row>
    <row r="201" s="1" customFormat="1" ht="16.5" customHeight="1">
      <c r="B201" s="46"/>
      <c r="C201" s="235" t="s">
        <v>522</v>
      </c>
      <c r="D201" s="235" t="s">
        <v>144</v>
      </c>
      <c r="E201" s="236" t="s">
        <v>409</v>
      </c>
      <c r="F201" s="237" t="s">
        <v>410</v>
      </c>
      <c r="G201" s="238" t="s">
        <v>147</v>
      </c>
      <c r="H201" s="239">
        <v>4</v>
      </c>
      <c r="I201" s="240"/>
      <c r="J201" s="241">
        <f>ROUND(I201*H201,2)</f>
        <v>0</v>
      </c>
      <c r="K201" s="237" t="s">
        <v>148</v>
      </c>
      <c r="L201" s="72"/>
      <c r="M201" s="242" t="s">
        <v>22</v>
      </c>
      <c r="N201" s="243" t="s">
        <v>45</v>
      </c>
      <c r="O201" s="47"/>
      <c r="P201" s="244">
        <f>O201*H201</f>
        <v>0</v>
      </c>
      <c r="Q201" s="244">
        <v>0</v>
      </c>
      <c r="R201" s="244">
        <f>Q201*H201</f>
        <v>0</v>
      </c>
      <c r="S201" s="244">
        <v>0.023</v>
      </c>
      <c r="T201" s="245">
        <f>S201*H201</f>
        <v>0.091999999999999998</v>
      </c>
      <c r="AR201" s="24" t="s">
        <v>149</v>
      </c>
      <c r="AT201" s="24" t="s">
        <v>144</v>
      </c>
      <c r="AU201" s="24" t="s">
        <v>82</v>
      </c>
      <c r="AY201" s="24" t="s">
        <v>142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24" t="s">
        <v>24</v>
      </c>
      <c r="BK201" s="246">
        <f>ROUND(I201*H201,2)</f>
        <v>0</v>
      </c>
      <c r="BL201" s="24" t="s">
        <v>149</v>
      </c>
      <c r="BM201" s="24" t="s">
        <v>523</v>
      </c>
    </row>
    <row r="202" s="1" customFormat="1">
      <c r="B202" s="46"/>
      <c r="C202" s="74"/>
      <c r="D202" s="247" t="s">
        <v>151</v>
      </c>
      <c r="E202" s="74"/>
      <c r="F202" s="248" t="s">
        <v>412</v>
      </c>
      <c r="G202" s="74"/>
      <c r="H202" s="74"/>
      <c r="I202" s="203"/>
      <c r="J202" s="74"/>
      <c r="K202" s="74"/>
      <c r="L202" s="72"/>
      <c r="M202" s="249"/>
      <c r="N202" s="47"/>
      <c r="O202" s="47"/>
      <c r="P202" s="47"/>
      <c r="Q202" s="47"/>
      <c r="R202" s="47"/>
      <c r="S202" s="47"/>
      <c r="T202" s="95"/>
      <c r="AT202" s="24" t="s">
        <v>151</v>
      </c>
      <c r="AU202" s="24" t="s">
        <v>82</v>
      </c>
    </row>
    <row r="203" s="12" customFormat="1">
      <c r="B203" s="250"/>
      <c r="C203" s="251"/>
      <c r="D203" s="247" t="s">
        <v>153</v>
      </c>
      <c r="E203" s="252" t="s">
        <v>22</v>
      </c>
      <c r="F203" s="253" t="s">
        <v>149</v>
      </c>
      <c r="G203" s="251"/>
      <c r="H203" s="254">
        <v>4</v>
      </c>
      <c r="I203" s="255"/>
      <c r="J203" s="251"/>
      <c r="K203" s="251"/>
      <c r="L203" s="256"/>
      <c r="M203" s="257"/>
      <c r="N203" s="258"/>
      <c r="O203" s="258"/>
      <c r="P203" s="258"/>
      <c r="Q203" s="258"/>
      <c r="R203" s="258"/>
      <c r="S203" s="258"/>
      <c r="T203" s="259"/>
      <c r="AT203" s="260" t="s">
        <v>153</v>
      </c>
      <c r="AU203" s="260" t="s">
        <v>82</v>
      </c>
      <c r="AV203" s="12" t="s">
        <v>82</v>
      </c>
      <c r="AW203" s="12" t="s">
        <v>38</v>
      </c>
      <c r="AX203" s="12" t="s">
        <v>74</v>
      </c>
      <c r="AY203" s="260" t="s">
        <v>142</v>
      </c>
    </row>
    <row r="204" s="13" customFormat="1">
      <c r="B204" s="261"/>
      <c r="C204" s="262"/>
      <c r="D204" s="247" t="s">
        <v>153</v>
      </c>
      <c r="E204" s="263" t="s">
        <v>22</v>
      </c>
      <c r="F204" s="264" t="s">
        <v>513</v>
      </c>
      <c r="G204" s="262"/>
      <c r="H204" s="265">
        <v>4</v>
      </c>
      <c r="I204" s="266"/>
      <c r="J204" s="262"/>
      <c r="K204" s="262"/>
      <c r="L204" s="267"/>
      <c r="M204" s="268"/>
      <c r="N204" s="269"/>
      <c r="O204" s="269"/>
      <c r="P204" s="269"/>
      <c r="Q204" s="269"/>
      <c r="R204" s="269"/>
      <c r="S204" s="269"/>
      <c r="T204" s="270"/>
      <c r="AT204" s="271" t="s">
        <v>153</v>
      </c>
      <c r="AU204" s="271" t="s">
        <v>82</v>
      </c>
      <c r="AV204" s="13" t="s">
        <v>156</v>
      </c>
      <c r="AW204" s="13" t="s">
        <v>38</v>
      </c>
      <c r="AX204" s="13" t="s">
        <v>24</v>
      </c>
      <c r="AY204" s="271" t="s">
        <v>142</v>
      </c>
    </row>
    <row r="205" s="11" customFormat="1" ht="22.32" customHeight="1">
      <c r="B205" s="219"/>
      <c r="C205" s="220"/>
      <c r="D205" s="221" t="s">
        <v>73</v>
      </c>
      <c r="E205" s="233" t="s">
        <v>339</v>
      </c>
      <c r="F205" s="233" t="s">
        <v>340</v>
      </c>
      <c r="G205" s="220"/>
      <c r="H205" s="220"/>
      <c r="I205" s="223"/>
      <c r="J205" s="234">
        <f>BK205</f>
        <v>0</v>
      </c>
      <c r="K205" s="220"/>
      <c r="L205" s="225"/>
      <c r="M205" s="226"/>
      <c r="N205" s="227"/>
      <c r="O205" s="227"/>
      <c r="P205" s="228">
        <f>SUM(P206:P214)</f>
        <v>0</v>
      </c>
      <c r="Q205" s="227"/>
      <c r="R205" s="228">
        <f>SUM(R206:R214)</f>
        <v>0</v>
      </c>
      <c r="S205" s="227"/>
      <c r="T205" s="229">
        <f>SUM(T206:T214)</f>
        <v>0</v>
      </c>
      <c r="AR205" s="230" t="s">
        <v>24</v>
      </c>
      <c r="AT205" s="231" t="s">
        <v>73</v>
      </c>
      <c r="AU205" s="231" t="s">
        <v>82</v>
      </c>
      <c r="AY205" s="230" t="s">
        <v>142</v>
      </c>
      <c r="BK205" s="232">
        <f>SUM(BK206:BK214)</f>
        <v>0</v>
      </c>
    </row>
    <row r="206" s="1" customFormat="1" ht="25.5" customHeight="1">
      <c r="B206" s="46"/>
      <c r="C206" s="235" t="s">
        <v>524</v>
      </c>
      <c r="D206" s="235" t="s">
        <v>144</v>
      </c>
      <c r="E206" s="236" t="s">
        <v>342</v>
      </c>
      <c r="F206" s="237" t="s">
        <v>343</v>
      </c>
      <c r="G206" s="238" t="s">
        <v>196</v>
      </c>
      <c r="H206" s="239">
        <v>0.10000000000000001</v>
      </c>
      <c r="I206" s="240"/>
      <c r="J206" s="241">
        <f>ROUND(I206*H206,2)</f>
        <v>0</v>
      </c>
      <c r="K206" s="237" t="s">
        <v>148</v>
      </c>
      <c r="L206" s="72"/>
      <c r="M206" s="242" t="s">
        <v>22</v>
      </c>
      <c r="N206" s="243" t="s">
        <v>45</v>
      </c>
      <c r="O206" s="47"/>
      <c r="P206" s="244">
        <f>O206*H206</f>
        <v>0</v>
      </c>
      <c r="Q206" s="244">
        <v>0</v>
      </c>
      <c r="R206" s="244">
        <f>Q206*H206</f>
        <v>0</v>
      </c>
      <c r="S206" s="244">
        <v>0</v>
      </c>
      <c r="T206" s="245">
        <f>S206*H206</f>
        <v>0</v>
      </c>
      <c r="AR206" s="24" t="s">
        <v>149</v>
      </c>
      <c r="AT206" s="24" t="s">
        <v>144</v>
      </c>
      <c r="AU206" s="24" t="s">
        <v>156</v>
      </c>
      <c r="AY206" s="24" t="s">
        <v>142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24" t="s">
        <v>24</v>
      </c>
      <c r="BK206" s="246">
        <f>ROUND(I206*H206,2)</f>
        <v>0</v>
      </c>
      <c r="BL206" s="24" t="s">
        <v>149</v>
      </c>
      <c r="BM206" s="24" t="s">
        <v>525</v>
      </c>
    </row>
    <row r="207" s="1" customFormat="1">
      <c r="B207" s="46"/>
      <c r="C207" s="74"/>
      <c r="D207" s="247" t="s">
        <v>151</v>
      </c>
      <c r="E207" s="74"/>
      <c r="F207" s="248" t="s">
        <v>345</v>
      </c>
      <c r="G207" s="74"/>
      <c r="H207" s="74"/>
      <c r="I207" s="203"/>
      <c r="J207" s="74"/>
      <c r="K207" s="74"/>
      <c r="L207" s="72"/>
      <c r="M207" s="249"/>
      <c r="N207" s="47"/>
      <c r="O207" s="47"/>
      <c r="P207" s="47"/>
      <c r="Q207" s="47"/>
      <c r="R207" s="47"/>
      <c r="S207" s="47"/>
      <c r="T207" s="95"/>
      <c r="AT207" s="24" t="s">
        <v>151</v>
      </c>
      <c r="AU207" s="24" t="s">
        <v>156</v>
      </c>
    </row>
    <row r="208" s="1" customFormat="1" ht="16.5" customHeight="1">
      <c r="B208" s="46"/>
      <c r="C208" s="235" t="s">
        <v>526</v>
      </c>
      <c r="D208" s="235" t="s">
        <v>144</v>
      </c>
      <c r="E208" s="236" t="s">
        <v>348</v>
      </c>
      <c r="F208" s="237" t="s">
        <v>349</v>
      </c>
      <c r="G208" s="238" t="s">
        <v>196</v>
      </c>
      <c r="H208" s="239">
        <v>3</v>
      </c>
      <c r="I208" s="240"/>
      <c r="J208" s="241">
        <f>ROUND(I208*H208,2)</f>
        <v>0</v>
      </c>
      <c r="K208" s="237" t="s">
        <v>148</v>
      </c>
      <c r="L208" s="72"/>
      <c r="M208" s="242" t="s">
        <v>22</v>
      </c>
      <c r="N208" s="243" t="s">
        <v>45</v>
      </c>
      <c r="O208" s="47"/>
      <c r="P208" s="244">
        <f>O208*H208</f>
        <v>0</v>
      </c>
      <c r="Q208" s="244">
        <v>0</v>
      </c>
      <c r="R208" s="244">
        <f>Q208*H208</f>
        <v>0</v>
      </c>
      <c r="S208" s="244">
        <v>0</v>
      </c>
      <c r="T208" s="245">
        <f>S208*H208</f>
        <v>0</v>
      </c>
      <c r="AR208" s="24" t="s">
        <v>149</v>
      </c>
      <c r="AT208" s="24" t="s">
        <v>144</v>
      </c>
      <c r="AU208" s="24" t="s">
        <v>156</v>
      </c>
      <c r="AY208" s="24" t="s">
        <v>142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24" t="s">
        <v>24</v>
      </c>
      <c r="BK208" s="246">
        <f>ROUND(I208*H208,2)</f>
        <v>0</v>
      </c>
      <c r="BL208" s="24" t="s">
        <v>149</v>
      </c>
      <c r="BM208" s="24" t="s">
        <v>527</v>
      </c>
    </row>
    <row r="209" s="1" customFormat="1">
      <c r="B209" s="46"/>
      <c r="C209" s="74"/>
      <c r="D209" s="247" t="s">
        <v>151</v>
      </c>
      <c r="E209" s="74"/>
      <c r="F209" s="248" t="s">
        <v>351</v>
      </c>
      <c r="G209" s="74"/>
      <c r="H209" s="74"/>
      <c r="I209" s="203"/>
      <c r="J209" s="74"/>
      <c r="K209" s="74"/>
      <c r="L209" s="72"/>
      <c r="M209" s="249"/>
      <c r="N209" s="47"/>
      <c r="O209" s="47"/>
      <c r="P209" s="47"/>
      <c r="Q209" s="47"/>
      <c r="R209" s="47"/>
      <c r="S209" s="47"/>
      <c r="T209" s="95"/>
      <c r="AT209" s="24" t="s">
        <v>151</v>
      </c>
      <c r="AU209" s="24" t="s">
        <v>156</v>
      </c>
    </row>
    <row r="210" s="12" customFormat="1">
      <c r="B210" s="250"/>
      <c r="C210" s="251"/>
      <c r="D210" s="247" t="s">
        <v>153</v>
      </c>
      <c r="E210" s="252" t="s">
        <v>22</v>
      </c>
      <c r="F210" s="253" t="s">
        <v>528</v>
      </c>
      <c r="G210" s="251"/>
      <c r="H210" s="254">
        <v>3</v>
      </c>
      <c r="I210" s="255"/>
      <c r="J210" s="251"/>
      <c r="K210" s="251"/>
      <c r="L210" s="256"/>
      <c r="M210" s="257"/>
      <c r="N210" s="258"/>
      <c r="O210" s="258"/>
      <c r="P210" s="258"/>
      <c r="Q210" s="258"/>
      <c r="R210" s="258"/>
      <c r="S210" s="258"/>
      <c r="T210" s="259"/>
      <c r="AT210" s="260" t="s">
        <v>153</v>
      </c>
      <c r="AU210" s="260" t="s">
        <v>156</v>
      </c>
      <c r="AV210" s="12" t="s">
        <v>82</v>
      </c>
      <c r="AW210" s="12" t="s">
        <v>38</v>
      </c>
      <c r="AX210" s="12" t="s">
        <v>24</v>
      </c>
      <c r="AY210" s="260" t="s">
        <v>142</v>
      </c>
    </row>
    <row r="211" s="1" customFormat="1" ht="16.5" customHeight="1">
      <c r="B211" s="46"/>
      <c r="C211" s="235" t="s">
        <v>529</v>
      </c>
      <c r="D211" s="235" t="s">
        <v>144</v>
      </c>
      <c r="E211" s="236" t="s">
        <v>353</v>
      </c>
      <c r="F211" s="237" t="s">
        <v>354</v>
      </c>
      <c r="G211" s="238" t="s">
        <v>196</v>
      </c>
      <c r="H211" s="239">
        <v>0.10000000000000001</v>
      </c>
      <c r="I211" s="240"/>
      <c r="J211" s="241">
        <f>ROUND(I211*H211,2)</f>
        <v>0</v>
      </c>
      <c r="K211" s="237" t="s">
        <v>148</v>
      </c>
      <c r="L211" s="72"/>
      <c r="M211" s="242" t="s">
        <v>22</v>
      </c>
      <c r="N211" s="243" t="s">
        <v>45</v>
      </c>
      <c r="O211" s="47"/>
      <c r="P211" s="244">
        <f>O211*H211</f>
        <v>0</v>
      </c>
      <c r="Q211" s="244">
        <v>0</v>
      </c>
      <c r="R211" s="244">
        <f>Q211*H211</f>
        <v>0</v>
      </c>
      <c r="S211" s="244">
        <v>0</v>
      </c>
      <c r="T211" s="245">
        <f>S211*H211</f>
        <v>0</v>
      </c>
      <c r="AR211" s="24" t="s">
        <v>149</v>
      </c>
      <c r="AT211" s="24" t="s">
        <v>144</v>
      </c>
      <c r="AU211" s="24" t="s">
        <v>156</v>
      </c>
      <c r="AY211" s="24" t="s">
        <v>142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24" t="s">
        <v>24</v>
      </c>
      <c r="BK211" s="246">
        <f>ROUND(I211*H211,2)</f>
        <v>0</v>
      </c>
      <c r="BL211" s="24" t="s">
        <v>149</v>
      </c>
      <c r="BM211" s="24" t="s">
        <v>530</v>
      </c>
    </row>
    <row r="212" s="1" customFormat="1">
      <c r="B212" s="46"/>
      <c r="C212" s="74"/>
      <c r="D212" s="247" t="s">
        <v>151</v>
      </c>
      <c r="E212" s="74"/>
      <c r="F212" s="248" t="s">
        <v>356</v>
      </c>
      <c r="G212" s="74"/>
      <c r="H212" s="74"/>
      <c r="I212" s="203"/>
      <c r="J212" s="74"/>
      <c r="K212" s="74"/>
      <c r="L212" s="72"/>
      <c r="M212" s="249"/>
      <c r="N212" s="47"/>
      <c r="O212" s="47"/>
      <c r="P212" s="47"/>
      <c r="Q212" s="47"/>
      <c r="R212" s="47"/>
      <c r="S212" s="47"/>
      <c r="T212" s="95"/>
      <c r="AT212" s="24" t="s">
        <v>151</v>
      </c>
      <c r="AU212" s="24" t="s">
        <v>156</v>
      </c>
    </row>
    <row r="213" s="1" customFormat="1" ht="16.5" customHeight="1">
      <c r="B213" s="46"/>
      <c r="C213" s="235" t="s">
        <v>531</v>
      </c>
      <c r="D213" s="235" t="s">
        <v>144</v>
      </c>
      <c r="E213" s="236" t="s">
        <v>357</v>
      </c>
      <c r="F213" s="237" t="s">
        <v>358</v>
      </c>
      <c r="G213" s="238" t="s">
        <v>196</v>
      </c>
      <c r="H213" s="239">
        <v>859.41399999999999</v>
      </c>
      <c r="I213" s="240"/>
      <c r="J213" s="241">
        <f>ROUND(I213*H213,2)</f>
        <v>0</v>
      </c>
      <c r="K213" s="237" t="s">
        <v>148</v>
      </c>
      <c r="L213" s="72"/>
      <c r="M213" s="242" t="s">
        <v>22</v>
      </c>
      <c r="N213" s="243" t="s">
        <v>45</v>
      </c>
      <c r="O213" s="47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AR213" s="24" t="s">
        <v>149</v>
      </c>
      <c r="AT213" s="24" t="s">
        <v>144</v>
      </c>
      <c r="AU213" s="24" t="s">
        <v>156</v>
      </c>
      <c r="AY213" s="24" t="s">
        <v>142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24" t="s">
        <v>24</v>
      </c>
      <c r="BK213" s="246">
        <f>ROUND(I213*H213,2)</f>
        <v>0</v>
      </c>
      <c r="BL213" s="24" t="s">
        <v>149</v>
      </c>
      <c r="BM213" s="24" t="s">
        <v>532</v>
      </c>
    </row>
    <row r="214" s="1" customFormat="1">
      <c r="B214" s="46"/>
      <c r="C214" s="74"/>
      <c r="D214" s="247" t="s">
        <v>151</v>
      </c>
      <c r="E214" s="74"/>
      <c r="F214" s="248" t="s">
        <v>360</v>
      </c>
      <c r="G214" s="74"/>
      <c r="H214" s="74"/>
      <c r="I214" s="203"/>
      <c r="J214" s="74"/>
      <c r="K214" s="74"/>
      <c r="L214" s="72"/>
      <c r="M214" s="249"/>
      <c r="N214" s="47"/>
      <c r="O214" s="47"/>
      <c r="P214" s="47"/>
      <c r="Q214" s="47"/>
      <c r="R214" s="47"/>
      <c r="S214" s="47"/>
      <c r="T214" s="95"/>
      <c r="AT214" s="24" t="s">
        <v>151</v>
      </c>
      <c r="AU214" s="24" t="s">
        <v>156</v>
      </c>
    </row>
    <row r="215" s="11" customFormat="1" ht="29.88" customHeight="1">
      <c r="B215" s="219"/>
      <c r="C215" s="220"/>
      <c r="D215" s="221" t="s">
        <v>73</v>
      </c>
      <c r="E215" s="233" t="s">
        <v>361</v>
      </c>
      <c r="F215" s="233" t="s">
        <v>362</v>
      </c>
      <c r="G215" s="220"/>
      <c r="H215" s="220"/>
      <c r="I215" s="223"/>
      <c r="J215" s="234">
        <f>BK215</f>
        <v>0</v>
      </c>
      <c r="K215" s="220"/>
      <c r="L215" s="225"/>
      <c r="M215" s="226"/>
      <c r="N215" s="227"/>
      <c r="O215" s="227"/>
      <c r="P215" s="228">
        <f>SUM(P216:P217)</f>
        <v>0</v>
      </c>
      <c r="Q215" s="227"/>
      <c r="R215" s="228">
        <f>SUM(R216:R217)</f>
        <v>0</v>
      </c>
      <c r="S215" s="227"/>
      <c r="T215" s="229">
        <f>SUM(T216:T217)</f>
        <v>0</v>
      </c>
      <c r="AR215" s="230" t="s">
        <v>24</v>
      </c>
      <c r="AT215" s="231" t="s">
        <v>73</v>
      </c>
      <c r="AU215" s="231" t="s">
        <v>24</v>
      </c>
      <c r="AY215" s="230" t="s">
        <v>142</v>
      </c>
      <c r="BK215" s="232">
        <f>SUM(BK216:BK217)</f>
        <v>0</v>
      </c>
    </row>
    <row r="216" s="1" customFormat="1" ht="25.5" customHeight="1">
      <c r="B216" s="46"/>
      <c r="C216" s="235" t="s">
        <v>533</v>
      </c>
      <c r="D216" s="235" t="s">
        <v>144</v>
      </c>
      <c r="E216" s="236" t="s">
        <v>364</v>
      </c>
      <c r="F216" s="237" t="s">
        <v>365</v>
      </c>
      <c r="G216" s="238" t="s">
        <v>196</v>
      </c>
      <c r="H216" s="239">
        <v>0.10000000000000001</v>
      </c>
      <c r="I216" s="240"/>
      <c r="J216" s="241">
        <f>ROUND(I216*H216,2)</f>
        <v>0</v>
      </c>
      <c r="K216" s="237" t="s">
        <v>148</v>
      </c>
      <c r="L216" s="72"/>
      <c r="M216" s="242" t="s">
        <v>22</v>
      </c>
      <c r="N216" s="243" t="s">
        <v>45</v>
      </c>
      <c r="O216" s="47"/>
      <c r="P216" s="244">
        <f>O216*H216</f>
        <v>0</v>
      </c>
      <c r="Q216" s="244">
        <v>0</v>
      </c>
      <c r="R216" s="244">
        <f>Q216*H216</f>
        <v>0</v>
      </c>
      <c r="S216" s="244">
        <v>0</v>
      </c>
      <c r="T216" s="245">
        <f>S216*H216</f>
        <v>0</v>
      </c>
      <c r="AR216" s="24" t="s">
        <v>149</v>
      </c>
      <c r="AT216" s="24" t="s">
        <v>144</v>
      </c>
      <c r="AU216" s="24" t="s">
        <v>82</v>
      </c>
      <c r="AY216" s="24" t="s">
        <v>142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24" t="s">
        <v>24</v>
      </c>
      <c r="BK216" s="246">
        <f>ROUND(I216*H216,2)</f>
        <v>0</v>
      </c>
      <c r="BL216" s="24" t="s">
        <v>149</v>
      </c>
      <c r="BM216" s="24" t="s">
        <v>534</v>
      </c>
    </row>
    <row r="217" s="1" customFormat="1">
      <c r="B217" s="46"/>
      <c r="C217" s="74"/>
      <c r="D217" s="247" t="s">
        <v>151</v>
      </c>
      <c r="E217" s="74"/>
      <c r="F217" s="248" t="s">
        <v>367</v>
      </c>
      <c r="G217" s="74"/>
      <c r="H217" s="74"/>
      <c r="I217" s="203"/>
      <c r="J217" s="74"/>
      <c r="K217" s="74"/>
      <c r="L217" s="72"/>
      <c r="M217" s="283"/>
      <c r="N217" s="284"/>
      <c r="O217" s="284"/>
      <c r="P217" s="284"/>
      <c r="Q217" s="284"/>
      <c r="R217" s="284"/>
      <c r="S217" s="284"/>
      <c r="T217" s="285"/>
      <c r="AT217" s="24" t="s">
        <v>151</v>
      </c>
      <c r="AU217" s="24" t="s">
        <v>82</v>
      </c>
    </row>
    <row r="218" s="1" customFormat="1" ht="6.96" customHeight="1">
      <c r="B218" s="67"/>
      <c r="C218" s="68"/>
      <c r="D218" s="68"/>
      <c r="E218" s="68"/>
      <c r="F218" s="68"/>
      <c r="G218" s="68"/>
      <c r="H218" s="68"/>
      <c r="I218" s="178"/>
      <c r="J218" s="68"/>
      <c r="K218" s="68"/>
      <c r="L218" s="72"/>
    </row>
  </sheetData>
  <sheetProtection sheet="1" autoFilter="0" formatColumns="0" formatRows="0" objects="1" scenarios="1" spinCount="100000" saltValue="yhhOnRzTX3AZHF87udvaLsjnCdc3hxkst0z/xbfO3wdHNMNizCMarM2SIjccxwQKXDvCtYKBHm+5FvYFE6GtKA==" hashValue="a7DnObJPjkHz2OI5dAAtLJViFxZpvDBcvdLREgL/Y5oIteWBR4+gf8RCcuHVqUVNovjwKn/gGgqwwDFSaVmYCA==" algorithmName="SHA-512" password="CC35"/>
  <autoFilter ref="C88:K21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7:H77"/>
    <mergeCell ref="E79:H79"/>
    <mergeCell ref="E81:H81"/>
    <mergeCell ref="G1:H1"/>
    <mergeCell ref="L2:V2"/>
  </mergeCells>
  <hyperlinks>
    <hyperlink ref="F1:G1" location="C2" display="1) Krycí list soupisu"/>
    <hyperlink ref="G1:H1" location="C58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109</v>
      </c>
      <c r="G1" s="151" t="s">
        <v>110</v>
      </c>
      <c r="H1" s="151"/>
      <c r="I1" s="152"/>
      <c r="J1" s="151" t="s">
        <v>111</v>
      </c>
      <c r="K1" s="150" t="s">
        <v>112</v>
      </c>
      <c r="L1" s="151" t="s">
        <v>113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108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82</v>
      </c>
    </row>
    <row r="4" ht="36.96" customHeight="1">
      <c r="B4" s="28"/>
      <c r="C4" s="29"/>
      <c r="D4" s="30" t="s">
        <v>114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Kyjovka Bohuslavice - oprava koryta (55,710 - 56,670)</v>
      </c>
      <c r="F7" s="40"/>
      <c r="G7" s="40"/>
      <c r="H7" s="40"/>
      <c r="I7" s="154"/>
      <c r="J7" s="29"/>
      <c r="K7" s="31"/>
    </row>
    <row r="8" s="1" customFormat="1">
      <c r="B8" s="46"/>
      <c r="C8" s="47"/>
      <c r="D8" s="40" t="s">
        <v>115</v>
      </c>
      <c r="E8" s="47"/>
      <c r="F8" s="47"/>
      <c r="G8" s="47"/>
      <c r="H8" s="47"/>
      <c r="I8" s="156"/>
      <c r="J8" s="47"/>
      <c r="K8" s="51"/>
    </row>
    <row r="9" s="1" customFormat="1" ht="36.96" customHeight="1">
      <c r="B9" s="46"/>
      <c r="C9" s="47"/>
      <c r="D9" s="47"/>
      <c r="E9" s="157" t="s">
        <v>535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56"/>
      <c r="J10" s="47"/>
      <c r="K10" s="51"/>
    </row>
    <row r="11" s="1" customFormat="1" ht="14.4" customHeight="1">
      <c r="B11" s="46"/>
      <c r="C11" s="47"/>
      <c r="D11" s="40" t="s">
        <v>21</v>
      </c>
      <c r="E11" s="47"/>
      <c r="F11" s="35" t="s">
        <v>22</v>
      </c>
      <c r="G11" s="47"/>
      <c r="H11" s="47"/>
      <c r="I11" s="158" t="s">
        <v>23</v>
      </c>
      <c r="J11" s="35" t="s">
        <v>22</v>
      </c>
      <c r="K11" s="51"/>
    </row>
    <row r="12" s="1" customFormat="1" ht="14.4" customHeight="1">
      <c r="B12" s="46"/>
      <c r="C12" s="47"/>
      <c r="D12" s="40" t="s">
        <v>25</v>
      </c>
      <c r="E12" s="47"/>
      <c r="F12" s="35" t="s">
        <v>26</v>
      </c>
      <c r="G12" s="47"/>
      <c r="H12" s="47"/>
      <c r="I12" s="158" t="s">
        <v>27</v>
      </c>
      <c r="J12" s="159" t="str">
        <f>'Rekapitulace stavby'!AN8</f>
        <v>27. 9. 2018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56"/>
      <c r="J13" s="47"/>
      <c r="K13" s="51"/>
    </row>
    <row r="14" s="1" customFormat="1" ht="14.4" customHeight="1">
      <c r="B14" s="46"/>
      <c r="C14" s="47"/>
      <c r="D14" s="40" t="s">
        <v>31</v>
      </c>
      <c r="E14" s="47"/>
      <c r="F14" s="47"/>
      <c r="G14" s="47"/>
      <c r="H14" s="47"/>
      <c r="I14" s="158" t="s">
        <v>32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58" t="s">
        <v>34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56"/>
      <c r="J16" s="47"/>
      <c r="K16" s="51"/>
    </row>
    <row r="17" s="1" customFormat="1" ht="14.4" customHeight="1">
      <c r="B17" s="46"/>
      <c r="C17" s="47"/>
      <c r="D17" s="40" t="s">
        <v>35</v>
      </c>
      <c r="E17" s="47"/>
      <c r="F17" s="47"/>
      <c r="G17" s="47"/>
      <c r="H17" s="47"/>
      <c r="I17" s="158" t="s">
        <v>32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58" t="s">
        <v>34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56"/>
      <c r="J19" s="47"/>
      <c r="K19" s="51"/>
    </row>
    <row r="20" s="1" customFormat="1" ht="14.4" customHeight="1">
      <c r="B20" s="46"/>
      <c r="C20" s="47"/>
      <c r="D20" s="40" t="s">
        <v>37</v>
      </c>
      <c r="E20" s="47"/>
      <c r="F20" s="47"/>
      <c r="G20" s="47"/>
      <c r="H20" s="47"/>
      <c r="I20" s="158" t="s">
        <v>32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58" t="s">
        <v>34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56"/>
      <c r="J22" s="47"/>
      <c r="K22" s="51"/>
    </row>
    <row r="23" s="1" customFormat="1" ht="14.4" customHeight="1">
      <c r="B23" s="46"/>
      <c r="C23" s="47"/>
      <c r="D23" s="40" t="s">
        <v>39</v>
      </c>
      <c r="E23" s="47"/>
      <c r="F23" s="47"/>
      <c r="G23" s="47"/>
      <c r="H23" s="47"/>
      <c r="I23" s="156"/>
      <c r="J23" s="47"/>
      <c r="K23" s="51"/>
    </row>
    <row r="24" s="7" customFormat="1" ht="16.5" customHeight="1">
      <c r="B24" s="160"/>
      <c r="C24" s="161"/>
      <c r="D24" s="161"/>
      <c r="E24" s="44" t="s">
        <v>22</v>
      </c>
      <c r="F24" s="44"/>
      <c r="G24" s="44"/>
      <c r="H24" s="44"/>
      <c r="I24" s="162"/>
      <c r="J24" s="161"/>
      <c r="K24" s="163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56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64"/>
      <c r="J26" s="106"/>
      <c r="K26" s="165"/>
    </row>
    <row r="27" s="1" customFormat="1" ht="25.44" customHeight="1">
      <c r="B27" s="46"/>
      <c r="C27" s="47"/>
      <c r="D27" s="166" t="s">
        <v>40</v>
      </c>
      <c r="E27" s="47"/>
      <c r="F27" s="47"/>
      <c r="G27" s="47"/>
      <c r="H27" s="47"/>
      <c r="I27" s="156"/>
      <c r="J27" s="167">
        <f>ROUND(J78,0)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68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69">
        <f>ROUND(SUM(BE78:BE94), 0)</f>
        <v>0</v>
      </c>
      <c r="G30" s="47"/>
      <c r="H30" s="47"/>
      <c r="I30" s="170">
        <v>0.20999999999999999</v>
      </c>
      <c r="J30" s="169">
        <f>ROUND(ROUND((SUM(BE78:BE94)), 0)*I30, 2)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69">
        <f>ROUND(SUM(BF78:BF94), 0)</f>
        <v>0</v>
      </c>
      <c r="G31" s="47"/>
      <c r="H31" s="47"/>
      <c r="I31" s="170">
        <v>0.14999999999999999</v>
      </c>
      <c r="J31" s="169">
        <f>ROUND(ROUND((SUM(BF78:BF94)), 0)*I31, 2)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69">
        <f>ROUND(SUM(BG78:BG94), 0)</f>
        <v>0</v>
      </c>
      <c r="G32" s="47"/>
      <c r="H32" s="47"/>
      <c r="I32" s="170">
        <v>0.20999999999999999</v>
      </c>
      <c r="J32" s="169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69">
        <f>ROUND(SUM(BH78:BH94), 0)</f>
        <v>0</v>
      </c>
      <c r="G33" s="47"/>
      <c r="H33" s="47"/>
      <c r="I33" s="170">
        <v>0.14999999999999999</v>
      </c>
      <c r="J33" s="169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69">
        <f>ROUND(SUM(BI78:BI94), 0)</f>
        <v>0</v>
      </c>
      <c r="G34" s="47"/>
      <c r="H34" s="47"/>
      <c r="I34" s="170">
        <v>0</v>
      </c>
      <c r="J34" s="169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56"/>
      <c r="J35" s="47"/>
      <c r="K35" s="51"/>
    </row>
    <row r="36" s="1" customFormat="1" ht="25.44" customHeight="1">
      <c r="B36" s="46"/>
      <c r="C36" s="171"/>
      <c r="D36" s="172" t="s">
        <v>50</v>
      </c>
      <c r="E36" s="98"/>
      <c r="F36" s="98"/>
      <c r="G36" s="173" t="s">
        <v>51</v>
      </c>
      <c r="H36" s="174" t="s">
        <v>52</v>
      </c>
      <c r="I36" s="175"/>
      <c r="J36" s="176">
        <f>SUM(J27:J34)</f>
        <v>0</v>
      </c>
      <c r="K36" s="177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78"/>
      <c r="J37" s="68"/>
      <c r="K37" s="69"/>
    </row>
    <row r="41" s="1" customFormat="1" ht="6.96" customHeight="1">
      <c r="B41" s="179"/>
      <c r="C41" s="180"/>
      <c r="D41" s="180"/>
      <c r="E41" s="180"/>
      <c r="F41" s="180"/>
      <c r="G41" s="180"/>
      <c r="H41" s="180"/>
      <c r="I41" s="181"/>
      <c r="J41" s="180"/>
      <c r="K41" s="182"/>
    </row>
    <row r="42" s="1" customFormat="1" ht="36.96" customHeight="1">
      <c r="B42" s="46"/>
      <c r="C42" s="30" t="s">
        <v>119</v>
      </c>
      <c r="D42" s="47"/>
      <c r="E42" s="47"/>
      <c r="F42" s="47"/>
      <c r="G42" s="47"/>
      <c r="H42" s="47"/>
      <c r="I42" s="156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56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56"/>
      <c r="J44" s="47"/>
      <c r="K44" s="51"/>
    </row>
    <row r="45" s="1" customFormat="1" ht="16.5" customHeight="1">
      <c r="B45" s="46"/>
      <c r="C45" s="47"/>
      <c r="D45" s="47"/>
      <c r="E45" s="155" t="str">
        <f>E7</f>
        <v>Kyjovka Bohuslavice - oprava koryta (55,710 - 56,670)</v>
      </c>
      <c r="F45" s="40"/>
      <c r="G45" s="40"/>
      <c r="H45" s="40"/>
      <c r="I45" s="156"/>
      <c r="J45" s="47"/>
      <c r="K45" s="51"/>
    </row>
    <row r="46" s="1" customFormat="1" ht="14.4" customHeight="1">
      <c r="B46" s="46"/>
      <c r="C46" s="40" t="s">
        <v>115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7.25" customHeight="1">
      <c r="B47" s="46"/>
      <c r="C47" s="47"/>
      <c r="D47" s="47"/>
      <c r="E47" s="157" t="str">
        <f>E9</f>
        <v>VRN - Vedlejší rozpočtové náklady</v>
      </c>
      <c r="F47" s="47"/>
      <c r="G47" s="47"/>
      <c r="H47" s="47"/>
      <c r="I47" s="156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56"/>
      <c r="J48" s="47"/>
      <c r="K48" s="51"/>
    </row>
    <row r="49" s="1" customFormat="1" ht="18" customHeight="1">
      <c r="B49" s="46"/>
      <c r="C49" s="40" t="s">
        <v>25</v>
      </c>
      <c r="D49" s="47"/>
      <c r="E49" s="47"/>
      <c r="F49" s="35" t="str">
        <f>F12</f>
        <v>Bohuslavice</v>
      </c>
      <c r="G49" s="47"/>
      <c r="H49" s="47"/>
      <c r="I49" s="158" t="s">
        <v>27</v>
      </c>
      <c r="J49" s="159" t="str">
        <f>IF(J12="","",J12)</f>
        <v>27. 9. 2018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56"/>
      <c r="J50" s="47"/>
      <c r="K50" s="51"/>
    </row>
    <row r="51" s="1" customFormat="1">
      <c r="B51" s="46"/>
      <c r="C51" s="40" t="s">
        <v>31</v>
      </c>
      <c r="D51" s="47"/>
      <c r="E51" s="47"/>
      <c r="F51" s="35" t="str">
        <f>E15</f>
        <v xml:space="preserve"> </v>
      </c>
      <c r="G51" s="47"/>
      <c r="H51" s="47"/>
      <c r="I51" s="158" t="s">
        <v>37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35</v>
      </c>
      <c r="D52" s="47"/>
      <c r="E52" s="47"/>
      <c r="F52" s="35" t="str">
        <f>IF(E18="","",E18)</f>
        <v/>
      </c>
      <c r="G52" s="47"/>
      <c r="H52" s="47"/>
      <c r="I52" s="156"/>
      <c r="J52" s="183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56"/>
      <c r="J53" s="47"/>
      <c r="K53" s="51"/>
    </row>
    <row r="54" s="1" customFormat="1" ht="29.28" customHeight="1">
      <c r="B54" s="46"/>
      <c r="C54" s="184" t="s">
        <v>120</v>
      </c>
      <c r="D54" s="171"/>
      <c r="E54" s="171"/>
      <c r="F54" s="171"/>
      <c r="G54" s="171"/>
      <c r="H54" s="171"/>
      <c r="I54" s="185"/>
      <c r="J54" s="186" t="s">
        <v>121</v>
      </c>
      <c r="K54" s="187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56"/>
      <c r="J55" s="47"/>
      <c r="K55" s="51"/>
    </row>
    <row r="56" s="1" customFormat="1" ht="29.28" customHeight="1">
      <c r="B56" s="46"/>
      <c r="C56" s="188" t="s">
        <v>122</v>
      </c>
      <c r="D56" s="47"/>
      <c r="E56" s="47"/>
      <c r="F56" s="47"/>
      <c r="G56" s="47"/>
      <c r="H56" s="47"/>
      <c r="I56" s="156"/>
      <c r="J56" s="167">
        <f>J78</f>
        <v>0</v>
      </c>
      <c r="K56" s="51"/>
      <c r="AU56" s="24" t="s">
        <v>123</v>
      </c>
    </row>
    <row r="57" s="8" customFormat="1" ht="24.96" customHeight="1">
      <c r="B57" s="189"/>
      <c r="C57" s="190"/>
      <c r="D57" s="191" t="s">
        <v>535</v>
      </c>
      <c r="E57" s="192"/>
      <c r="F57" s="192"/>
      <c r="G57" s="192"/>
      <c r="H57" s="192"/>
      <c r="I57" s="193"/>
      <c r="J57" s="194">
        <f>J79</f>
        <v>0</v>
      </c>
      <c r="K57" s="195"/>
    </row>
    <row r="58" s="9" customFormat="1" ht="19.92" customHeight="1">
      <c r="B58" s="196"/>
      <c r="C58" s="197"/>
      <c r="D58" s="198" t="s">
        <v>536</v>
      </c>
      <c r="E58" s="199"/>
      <c r="F58" s="199"/>
      <c r="G58" s="199"/>
      <c r="H58" s="199"/>
      <c r="I58" s="200"/>
      <c r="J58" s="201">
        <f>J80</f>
        <v>0</v>
      </c>
      <c r="K58" s="202"/>
    </row>
    <row r="59" s="1" customFormat="1" ht="21.84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6.96" customHeight="1">
      <c r="B60" s="67"/>
      <c r="C60" s="68"/>
      <c r="D60" s="68"/>
      <c r="E60" s="68"/>
      <c r="F60" s="68"/>
      <c r="G60" s="68"/>
      <c r="H60" s="68"/>
      <c r="I60" s="178"/>
      <c r="J60" s="68"/>
      <c r="K60" s="69"/>
    </row>
    <row r="64" s="1" customFormat="1" ht="6.96" customHeight="1">
      <c r="B64" s="70"/>
      <c r="C64" s="71"/>
      <c r="D64" s="71"/>
      <c r="E64" s="71"/>
      <c r="F64" s="71"/>
      <c r="G64" s="71"/>
      <c r="H64" s="71"/>
      <c r="I64" s="181"/>
      <c r="J64" s="71"/>
      <c r="K64" s="71"/>
      <c r="L64" s="72"/>
    </row>
    <row r="65" s="1" customFormat="1" ht="36.96" customHeight="1">
      <c r="B65" s="46"/>
      <c r="C65" s="73" t="s">
        <v>126</v>
      </c>
      <c r="D65" s="74"/>
      <c r="E65" s="74"/>
      <c r="F65" s="74"/>
      <c r="G65" s="74"/>
      <c r="H65" s="74"/>
      <c r="I65" s="203"/>
      <c r="J65" s="74"/>
      <c r="K65" s="74"/>
      <c r="L65" s="72"/>
    </row>
    <row r="66" s="1" customFormat="1" ht="6.96" customHeight="1">
      <c r="B66" s="46"/>
      <c r="C66" s="74"/>
      <c r="D66" s="74"/>
      <c r="E66" s="74"/>
      <c r="F66" s="74"/>
      <c r="G66" s="74"/>
      <c r="H66" s="74"/>
      <c r="I66" s="203"/>
      <c r="J66" s="74"/>
      <c r="K66" s="74"/>
      <c r="L66" s="72"/>
    </row>
    <row r="67" s="1" customFormat="1" ht="14.4" customHeight="1">
      <c r="B67" s="46"/>
      <c r="C67" s="76" t="s">
        <v>18</v>
      </c>
      <c r="D67" s="74"/>
      <c r="E67" s="74"/>
      <c r="F67" s="74"/>
      <c r="G67" s="74"/>
      <c r="H67" s="74"/>
      <c r="I67" s="203"/>
      <c r="J67" s="74"/>
      <c r="K67" s="74"/>
      <c r="L67" s="72"/>
    </row>
    <row r="68" s="1" customFormat="1" ht="16.5" customHeight="1">
      <c r="B68" s="46"/>
      <c r="C68" s="74"/>
      <c r="D68" s="74"/>
      <c r="E68" s="204" t="str">
        <f>E7</f>
        <v>Kyjovka Bohuslavice - oprava koryta (55,710 - 56,670)</v>
      </c>
      <c r="F68" s="76"/>
      <c r="G68" s="76"/>
      <c r="H68" s="76"/>
      <c r="I68" s="203"/>
      <c r="J68" s="74"/>
      <c r="K68" s="74"/>
      <c r="L68" s="72"/>
    </row>
    <row r="69" s="1" customFormat="1" ht="14.4" customHeight="1">
      <c r="B69" s="46"/>
      <c r="C69" s="76" t="s">
        <v>115</v>
      </c>
      <c r="D69" s="74"/>
      <c r="E69" s="74"/>
      <c r="F69" s="74"/>
      <c r="G69" s="74"/>
      <c r="H69" s="74"/>
      <c r="I69" s="203"/>
      <c r="J69" s="74"/>
      <c r="K69" s="74"/>
      <c r="L69" s="72"/>
    </row>
    <row r="70" s="1" customFormat="1" ht="17.25" customHeight="1">
      <c r="B70" s="46"/>
      <c r="C70" s="74"/>
      <c r="D70" s="74"/>
      <c r="E70" s="82" t="str">
        <f>E9</f>
        <v>VRN - Vedlejší rozpočtové náklady</v>
      </c>
      <c r="F70" s="74"/>
      <c r="G70" s="74"/>
      <c r="H70" s="74"/>
      <c r="I70" s="203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18" customHeight="1">
      <c r="B72" s="46"/>
      <c r="C72" s="76" t="s">
        <v>25</v>
      </c>
      <c r="D72" s="74"/>
      <c r="E72" s="74"/>
      <c r="F72" s="207" t="str">
        <f>F12</f>
        <v>Bohuslavice</v>
      </c>
      <c r="G72" s="74"/>
      <c r="H72" s="74"/>
      <c r="I72" s="208" t="s">
        <v>27</v>
      </c>
      <c r="J72" s="85" t="str">
        <f>IF(J12="","",J12)</f>
        <v>27. 9. 2018</v>
      </c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>
      <c r="B74" s="46"/>
      <c r="C74" s="76" t="s">
        <v>31</v>
      </c>
      <c r="D74" s="74"/>
      <c r="E74" s="74"/>
      <c r="F74" s="207" t="str">
        <f>E15</f>
        <v xml:space="preserve"> </v>
      </c>
      <c r="G74" s="74"/>
      <c r="H74" s="74"/>
      <c r="I74" s="208" t="s">
        <v>37</v>
      </c>
      <c r="J74" s="207" t="str">
        <f>E21</f>
        <v xml:space="preserve"> </v>
      </c>
      <c r="K74" s="74"/>
      <c r="L74" s="72"/>
    </row>
    <row r="75" s="1" customFormat="1" ht="14.4" customHeight="1">
      <c r="B75" s="46"/>
      <c r="C75" s="76" t="s">
        <v>35</v>
      </c>
      <c r="D75" s="74"/>
      <c r="E75" s="74"/>
      <c r="F75" s="207" t="str">
        <f>IF(E18="","",E18)</f>
        <v/>
      </c>
      <c r="G75" s="74"/>
      <c r="H75" s="74"/>
      <c r="I75" s="203"/>
      <c r="J75" s="74"/>
      <c r="K75" s="74"/>
      <c r="L75" s="72"/>
    </row>
    <row r="76" s="1" customFormat="1" ht="10.32" customHeight="1">
      <c r="B76" s="46"/>
      <c r="C76" s="74"/>
      <c r="D76" s="74"/>
      <c r="E76" s="74"/>
      <c r="F76" s="74"/>
      <c r="G76" s="74"/>
      <c r="H76" s="74"/>
      <c r="I76" s="203"/>
      <c r="J76" s="74"/>
      <c r="K76" s="74"/>
      <c r="L76" s="72"/>
    </row>
    <row r="77" s="10" customFormat="1" ht="29.28" customHeight="1">
      <c r="B77" s="209"/>
      <c r="C77" s="210" t="s">
        <v>127</v>
      </c>
      <c r="D77" s="211" t="s">
        <v>59</v>
      </c>
      <c r="E77" s="211" t="s">
        <v>55</v>
      </c>
      <c r="F77" s="211" t="s">
        <v>128</v>
      </c>
      <c r="G77" s="211" t="s">
        <v>129</v>
      </c>
      <c r="H77" s="211" t="s">
        <v>130</v>
      </c>
      <c r="I77" s="212" t="s">
        <v>131</v>
      </c>
      <c r="J77" s="211" t="s">
        <v>121</v>
      </c>
      <c r="K77" s="213" t="s">
        <v>132</v>
      </c>
      <c r="L77" s="214"/>
      <c r="M77" s="102" t="s">
        <v>133</v>
      </c>
      <c r="N77" s="103" t="s">
        <v>44</v>
      </c>
      <c r="O77" s="103" t="s">
        <v>134</v>
      </c>
      <c r="P77" s="103" t="s">
        <v>135</v>
      </c>
      <c r="Q77" s="103" t="s">
        <v>136</v>
      </c>
      <c r="R77" s="103" t="s">
        <v>137</v>
      </c>
      <c r="S77" s="103" t="s">
        <v>138</v>
      </c>
      <c r="T77" s="104" t="s">
        <v>139</v>
      </c>
    </row>
    <row r="78" s="1" customFormat="1" ht="29.28" customHeight="1">
      <c r="B78" s="46"/>
      <c r="C78" s="108" t="s">
        <v>122</v>
      </c>
      <c r="D78" s="74"/>
      <c r="E78" s="74"/>
      <c r="F78" s="74"/>
      <c r="G78" s="74"/>
      <c r="H78" s="74"/>
      <c r="I78" s="203"/>
      <c r="J78" s="215">
        <f>BK78</f>
        <v>0</v>
      </c>
      <c r="K78" s="74"/>
      <c r="L78" s="72"/>
      <c r="M78" s="105"/>
      <c r="N78" s="106"/>
      <c r="O78" s="106"/>
      <c r="P78" s="216">
        <f>P79</f>
        <v>0</v>
      </c>
      <c r="Q78" s="106"/>
      <c r="R78" s="216">
        <f>R79</f>
        <v>0.0081600000000000006</v>
      </c>
      <c r="S78" s="106"/>
      <c r="T78" s="217">
        <f>T79</f>
        <v>0.095000000000000001</v>
      </c>
      <c r="AT78" s="24" t="s">
        <v>73</v>
      </c>
      <c r="AU78" s="24" t="s">
        <v>123</v>
      </c>
      <c r="BK78" s="218">
        <f>BK79</f>
        <v>0</v>
      </c>
    </row>
    <row r="79" s="11" customFormat="1" ht="37.44" customHeight="1">
      <c r="B79" s="219"/>
      <c r="C79" s="220"/>
      <c r="D79" s="221" t="s">
        <v>73</v>
      </c>
      <c r="E79" s="222" t="s">
        <v>106</v>
      </c>
      <c r="F79" s="222" t="s">
        <v>107</v>
      </c>
      <c r="G79" s="220"/>
      <c r="H79" s="220"/>
      <c r="I79" s="223"/>
      <c r="J79" s="224">
        <f>BK79</f>
        <v>0</v>
      </c>
      <c r="K79" s="220"/>
      <c r="L79" s="225"/>
      <c r="M79" s="226"/>
      <c r="N79" s="227"/>
      <c r="O79" s="227"/>
      <c r="P79" s="228">
        <f>P80</f>
        <v>0</v>
      </c>
      <c r="Q79" s="227"/>
      <c r="R79" s="228">
        <f>R80</f>
        <v>0.0081600000000000006</v>
      </c>
      <c r="S79" s="227"/>
      <c r="T79" s="229">
        <f>T80</f>
        <v>0.095000000000000001</v>
      </c>
      <c r="AR79" s="230" t="s">
        <v>177</v>
      </c>
      <c r="AT79" s="231" t="s">
        <v>73</v>
      </c>
      <c r="AU79" s="231" t="s">
        <v>74</v>
      </c>
      <c r="AY79" s="230" t="s">
        <v>142</v>
      </c>
      <c r="BK79" s="232">
        <f>BK80</f>
        <v>0</v>
      </c>
    </row>
    <row r="80" s="11" customFormat="1" ht="19.92" customHeight="1">
      <c r="B80" s="219"/>
      <c r="C80" s="220"/>
      <c r="D80" s="221" t="s">
        <v>73</v>
      </c>
      <c r="E80" s="233" t="s">
        <v>74</v>
      </c>
      <c r="F80" s="233" t="s">
        <v>107</v>
      </c>
      <c r="G80" s="220"/>
      <c r="H80" s="220"/>
      <c r="I80" s="223"/>
      <c r="J80" s="234">
        <f>BK80</f>
        <v>0</v>
      </c>
      <c r="K80" s="220"/>
      <c r="L80" s="225"/>
      <c r="M80" s="226"/>
      <c r="N80" s="227"/>
      <c r="O80" s="227"/>
      <c r="P80" s="228">
        <f>SUM(P81:P94)</f>
        <v>0</v>
      </c>
      <c r="Q80" s="227"/>
      <c r="R80" s="228">
        <f>SUM(R81:R94)</f>
        <v>0.0081600000000000006</v>
      </c>
      <c r="S80" s="227"/>
      <c r="T80" s="229">
        <f>SUM(T81:T94)</f>
        <v>0.095000000000000001</v>
      </c>
      <c r="AR80" s="230" t="s">
        <v>177</v>
      </c>
      <c r="AT80" s="231" t="s">
        <v>73</v>
      </c>
      <c r="AU80" s="231" t="s">
        <v>24</v>
      </c>
      <c r="AY80" s="230" t="s">
        <v>142</v>
      </c>
      <c r="BK80" s="232">
        <f>SUM(BK81:BK94)</f>
        <v>0</v>
      </c>
    </row>
    <row r="81" s="1" customFormat="1" ht="38.25" customHeight="1">
      <c r="B81" s="46"/>
      <c r="C81" s="235" t="s">
        <v>24</v>
      </c>
      <c r="D81" s="235" t="s">
        <v>144</v>
      </c>
      <c r="E81" s="236" t="s">
        <v>537</v>
      </c>
      <c r="F81" s="237" t="s">
        <v>538</v>
      </c>
      <c r="G81" s="238" t="s">
        <v>539</v>
      </c>
      <c r="H81" s="239">
        <v>1</v>
      </c>
      <c r="I81" s="240"/>
      <c r="J81" s="241">
        <f>ROUND(I81*H81,2)</f>
        <v>0</v>
      </c>
      <c r="K81" s="237" t="s">
        <v>22</v>
      </c>
      <c r="L81" s="72"/>
      <c r="M81" s="242" t="s">
        <v>22</v>
      </c>
      <c r="N81" s="243" t="s">
        <v>45</v>
      </c>
      <c r="O81" s="47"/>
      <c r="P81" s="244">
        <f>O81*H81</f>
        <v>0</v>
      </c>
      <c r="Q81" s="244">
        <v>0.0010200000000000001</v>
      </c>
      <c r="R81" s="244">
        <f>Q81*H81</f>
        <v>0.0010200000000000001</v>
      </c>
      <c r="S81" s="244">
        <v>0</v>
      </c>
      <c r="T81" s="245">
        <f>S81*H81</f>
        <v>0</v>
      </c>
      <c r="AR81" s="24" t="s">
        <v>149</v>
      </c>
      <c r="AT81" s="24" t="s">
        <v>144</v>
      </c>
      <c r="AU81" s="24" t="s">
        <v>82</v>
      </c>
      <c r="AY81" s="24" t="s">
        <v>142</v>
      </c>
      <c r="BE81" s="246">
        <f>IF(N81="základní",J81,0)</f>
        <v>0</v>
      </c>
      <c r="BF81" s="246">
        <f>IF(N81="snížená",J81,0)</f>
        <v>0</v>
      </c>
      <c r="BG81" s="246">
        <f>IF(N81="zákl. přenesená",J81,0)</f>
        <v>0</v>
      </c>
      <c r="BH81" s="246">
        <f>IF(N81="sníž. přenesená",J81,0)</f>
        <v>0</v>
      </c>
      <c r="BI81" s="246">
        <f>IF(N81="nulová",J81,0)</f>
        <v>0</v>
      </c>
      <c r="BJ81" s="24" t="s">
        <v>24</v>
      </c>
      <c r="BK81" s="246">
        <f>ROUND(I81*H81,2)</f>
        <v>0</v>
      </c>
      <c r="BL81" s="24" t="s">
        <v>149</v>
      </c>
      <c r="BM81" s="24" t="s">
        <v>540</v>
      </c>
    </row>
    <row r="82" s="1" customFormat="1">
      <c r="B82" s="46"/>
      <c r="C82" s="74"/>
      <c r="D82" s="247" t="s">
        <v>151</v>
      </c>
      <c r="E82" s="74"/>
      <c r="F82" s="248" t="s">
        <v>538</v>
      </c>
      <c r="G82" s="74"/>
      <c r="H82" s="74"/>
      <c r="I82" s="203"/>
      <c r="J82" s="74"/>
      <c r="K82" s="74"/>
      <c r="L82" s="72"/>
      <c r="M82" s="249"/>
      <c r="N82" s="47"/>
      <c r="O82" s="47"/>
      <c r="P82" s="47"/>
      <c r="Q82" s="47"/>
      <c r="R82" s="47"/>
      <c r="S82" s="47"/>
      <c r="T82" s="95"/>
      <c r="AT82" s="24" t="s">
        <v>151</v>
      </c>
      <c r="AU82" s="24" t="s">
        <v>82</v>
      </c>
    </row>
    <row r="83" s="1" customFormat="1" ht="25.5" customHeight="1">
      <c r="B83" s="46"/>
      <c r="C83" s="235" t="s">
        <v>82</v>
      </c>
      <c r="D83" s="235" t="s">
        <v>144</v>
      </c>
      <c r="E83" s="236" t="s">
        <v>541</v>
      </c>
      <c r="F83" s="237" t="s">
        <v>542</v>
      </c>
      <c r="G83" s="238" t="s">
        <v>539</v>
      </c>
      <c r="H83" s="239">
        <v>1</v>
      </c>
      <c r="I83" s="240"/>
      <c r="J83" s="241">
        <f>ROUND(I83*H83,2)</f>
        <v>0</v>
      </c>
      <c r="K83" s="237" t="s">
        <v>22</v>
      </c>
      <c r="L83" s="72"/>
      <c r="M83" s="242" t="s">
        <v>22</v>
      </c>
      <c r="N83" s="243" t="s">
        <v>45</v>
      </c>
      <c r="O83" s="47"/>
      <c r="P83" s="244">
        <f>O83*H83</f>
        <v>0</v>
      </c>
      <c r="Q83" s="244">
        <v>0.0010200000000000001</v>
      </c>
      <c r="R83" s="244">
        <f>Q83*H83</f>
        <v>0.0010200000000000001</v>
      </c>
      <c r="S83" s="244">
        <v>0.019</v>
      </c>
      <c r="T83" s="245">
        <f>S83*H83</f>
        <v>0.019</v>
      </c>
      <c r="AR83" s="24" t="s">
        <v>149</v>
      </c>
      <c r="AT83" s="24" t="s">
        <v>144</v>
      </c>
      <c r="AU83" s="24" t="s">
        <v>82</v>
      </c>
      <c r="AY83" s="24" t="s">
        <v>142</v>
      </c>
      <c r="BE83" s="246">
        <f>IF(N83="základní",J83,0)</f>
        <v>0</v>
      </c>
      <c r="BF83" s="246">
        <f>IF(N83="snížená",J83,0)</f>
        <v>0</v>
      </c>
      <c r="BG83" s="246">
        <f>IF(N83="zákl. přenesená",J83,0)</f>
        <v>0</v>
      </c>
      <c r="BH83" s="246">
        <f>IF(N83="sníž. přenesená",J83,0)</f>
        <v>0</v>
      </c>
      <c r="BI83" s="246">
        <f>IF(N83="nulová",J83,0)</f>
        <v>0</v>
      </c>
      <c r="BJ83" s="24" t="s">
        <v>24</v>
      </c>
      <c r="BK83" s="246">
        <f>ROUND(I83*H83,2)</f>
        <v>0</v>
      </c>
      <c r="BL83" s="24" t="s">
        <v>149</v>
      </c>
      <c r="BM83" s="24" t="s">
        <v>543</v>
      </c>
    </row>
    <row r="84" s="1" customFormat="1" ht="25.5" customHeight="1">
      <c r="B84" s="46"/>
      <c r="C84" s="235" t="s">
        <v>156</v>
      </c>
      <c r="D84" s="235" t="s">
        <v>144</v>
      </c>
      <c r="E84" s="236" t="s">
        <v>544</v>
      </c>
      <c r="F84" s="237" t="s">
        <v>545</v>
      </c>
      <c r="G84" s="238" t="s">
        <v>539</v>
      </c>
      <c r="H84" s="239">
        <v>1</v>
      </c>
      <c r="I84" s="240"/>
      <c r="J84" s="241">
        <f>ROUND(I84*H84,2)</f>
        <v>0</v>
      </c>
      <c r="K84" s="237" t="s">
        <v>22</v>
      </c>
      <c r="L84" s="72"/>
      <c r="M84" s="242" t="s">
        <v>22</v>
      </c>
      <c r="N84" s="243" t="s">
        <v>45</v>
      </c>
      <c r="O84" s="47"/>
      <c r="P84" s="244">
        <f>O84*H84</f>
        <v>0</v>
      </c>
      <c r="Q84" s="244">
        <v>0.0010200000000000001</v>
      </c>
      <c r="R84" s="244">
        <f>Q84*H84</f>
        <v>0.0010200000000000001</v>
      </c>
      <c r="S84" s="244">
        <v>0</v>
      </c>
      <c r="T84" s="245">
        <f>S84*H84</f>
        <v>0</v>
      </c>
      <c r="AR84" s="24" t="s">
        <v>149</v>
      </c>
      <c r="AT84" s="24" t="s">
        <v>144</v>
      </c>
      <c r="AU84" s="24" t="s">
        <v>82</v>
      </c>
      <c r="AY84" s="24" t="s">
        <v>142</v>
      </c>
      <c r="BE84" s="246">
        <f>IF(N84="základní",J84,0)</f>
        <v>0</v>
      </c>
      <c r="BF84" s="246">
        <f>IF(N84="snížená",J84,0)</f>
        <v>0</v>
      </c>
      <c r="BG84" s="246">
        <f>IF(N84="zákl. přenesená",J84,0)</f>
        <v>0</v>
      </c>
      <c r="BH84" s="246">
        <f>IF(N84="sníž. přenesená",J84,0)</f>
        <v>0</v>
      </c>
      <c r="BI84" s="246">
        <f>IF(N84="nulová",J84,0)</f>
        <v>0</v>
      </c>
      <c r="BJ84" s="24" t="s">
        <v>24</v>
      </c>
      <c r="BK84" s="246">
        <f>ROUND(I84*H84,2)</f>
        <v>0</v>
      </c>
      <c r="BL84" s="24" t="s">
        <v>149</v>
      </c>
      <c r="BM84" s="24" t="s">
        <v>546</v>
      </c>
    </row>
    <row r="85" s="1" customFormat="1">
      <c r="B85" s="46"/>
      <c r="C85" s="74"/>
      <c r="D85" s="247" t="s">
        <v>151</v>
      </c>
      <c r="E85" s="74"/>
      <c r="F85" s="248" t="s">
        <v>547</v>
      </c>
      <c r="G85" s="74"/>
      <c r="H85" s="74"/>
      <c r="I85" s="203"/>
      <c r="J85" s="74"/>
      <c r="K85" s="74"/>
      <c r="L85" s="72"/>
      <c r="M85" s="249"/>
      <c r="N85" s="47"/>
      <c r="O85" s="47"/>
      <c r="P85" s="47"/>
      <c r="Q85" s="47"/>
      <c r="R85" s="47"/>
      <c r="S85" s="47"/>
      <c r="T85" s="95"/>
      <c r="AT85" s="24" t="s">
        <v>151</v>
      </c>
      <c r="AU85" s="24" t="s">
        <v>82</v>
      </c>
    </row>
    <row r="86" s="1" customFormat="1" ht="25.5" customHeight="1">
      <c r="B86" s="46"/>
      <c r="C86" s="235" t="s">
        <v>149</v>
      </c>
      <c r="D86" s="235" t="s">
        <v>144</v>
      </c>
      <c r="E86" s="236" t="s">
        <v>548</v>
      </c>
      <c r="F86" s="237" t="s">
        <v>549</v>
      </c>
      <c r="G86" s="238" t="s">
        <v>539</v>
      </c>
      <c r="H86" s="239">
        <v>1</v>
      </c>
      <c r="I86" s="240"/>
      <c r="J86" s="241">
        <f>ROUND(I86*H86,2)</f>
        <v>0</v>
      </c>
      <c r="K86" s="237" t="s">
        <v>22</v>
      </c>
      <c r="L86" s="72"/>
      <c r="M86" s="242" t="s">
        <v>22</v>
      </c>
      <c r="N86" s="243" t="s">
        <v>45</v>
      </c>
      <c r="O86" s="47"/>
      <c r="P86" s="244">
        <f>O86*H86</f>
        <v>0</v>
      </c>
      <c r="Q86" s="244">
        <v>0.0010200000000000001</v>
      </c>
      <c r="R86" s="244">
        <f>Q86*H86</f>
        <v>0.0010200000000000001</v>
      </c>
      <c r="S86" s="244">
        <v>0</v>
      </c>
      <c r="T86" s="245">
        <f>S86*H86</f>
        <v>0</v>
      </c>
      <c r="AR86" s="24" t="s">
        <v>149</v>
      </c>
      <c r="AT86" s="24" t="s">
        <v>144</v>
      </c>
      <c r="AU86" s="24" t="s">
        <v>82</v>
      </c>
      <c r="AY86" s="24" t="s">
        <v>142</v>
      </c>
      <c r="BE86" s="246">
        <f>IF(N86="základní",J86,0)</f>
        <v>0</v>
      </c>
      <c r="BF86" s="246">
        <f>IF(N86="snížená",J86,0)</f>
        <v>0</v>
      </c>
      <c r="BG86" s="246">
        <f>IF(N86="zákl. přenesená",J86,0)</f>
        <v>0</v>
      </c>
      <c r="BH86" s="246">
        <f>IF(N86="sníž. přenesená",J86,0)</f>
        <v>0</v>
      </c>
      <c r="BI86" s="246">
        <f>IF(N86="nulová",J86,0)</f>
        <v>0</v>
      </c>
      <c r="BJ86" s="24" t="s">
        <v>24</v>
      </c>
      <c r="BK86" s="246">
        <f>ROUND(I86*H86,2)</f>
        <v>0</v>
      </c>
      <c r="BL86" s="24" t="s">
        <v>149</v>
      </c>
      <c r="BM86" s="24" t="s">
        <v>550</v>
      </c>
    </row>
    <row r="87" s="1" customFormat="1">
      <c r="B87" s="46"/>
      <c r="C87" s="74"/>
      <c r="D87" s="247" t="s">
        <v>151</v>
      </c>
      <c r="E87" s="74"/>
      <c r="F87" s="248" t="s">
        <v>551</v>
      </c>
      <c r="G87" s="74"/>
      <c r="H87" s="74"/>
      <c r="I87" s="203"/>
      <c r="J87" s="74"/>
      <c r="K87" s="74"/>
      <c r="L87" s="72"/>
      <c r="M87" s="249"/>
      <c r="N87" s="47"/>
      <c r="O87" s="47"/>
      <c r="P87" s="47"/>
      <c r="Q87" s="47"/>
      <c r="R87" s="47"/>
      <c r="S87" s="47"/>
      <c r="T87" s="95"/>
      <c r="AT87" s="24" t="s">
        <v>151</v>
      </c>
      <c r="AU87" s="24" t="s">
        <v>82</v>
      </c>
    </row>
    <row r="88" s="1" customFormat="1" ht="25.5" customHeight="1">
      <c r="B88" s="46"/>
      <c r="C88" s="235" t="s">
        <v>177</v>
      </c>
      <c r="D88" s="235" t="s">
        <v>144</v>
      </c>
      <c r="E88" s="236" t="s">
        <v>552</v>
      </c>
      <c r="F88" s="237" t="s">
        <v>553</v>
      </c>
      <c r="G88" s="238" t="s">
        <v>539</v>
      </c>
      <c r="H88" s="239">
        <v>1</v>
      </c>
      <c r="I88" s="240"/>
      <c r="J88" s="241">
        <f>ROUND(I88*H88,2)</f>
        <v>0</v>
      </c>
      <c r="K88" s="237" t="s">
        <v>22</v>
      </c>
      <c r="L88" s="72"/>
      <c r="M88" s="242" t="s">
        <v>22</v>
      </c>
      <c r="N88" s="243" t="s">
        <v>45</v>
      </c>
      <c r="O88" s="47"/>
      <c r="P88" s="244">
        <f>O88*H88</f>
        <v>0</v>
      </c>
      <c r="Q88" s="244">
        <v>0.0010200000000000001</v>
      </c>
      <c r="R88" s="244">
        <f>Q88*H88</f>
        <v>0.0010200000000000001</v>
      </c>
      <c r="S88" s="244">
        <v>0.019</v>
      </c>
      <c r="T88" s="245">
        <f>S88*H88</f>
        <v>0.019</v>
      </c>
      <c r="AR88" s="24" t="s">
        <v>149</v>
      </c>
      <c r="AT88" s="24" t="s">
        <v>144</v>
      </c>
      <c r="AU88" s="24" t="s">
        <v>82</v>
      </c>
      <c r="AY88" s="24" t="s">
        <v>142</v>
      </c>
      <c r="BE88" s="246">
        <f>IF(N88="základní",J88,0)</f>
        <v>0</v>
      </c>
      <c r="BF88" s="246">
        <f>IF(N88="snížená",J88,0)</f>
        <v>0</v>
      </c>
      <c r="BG88" s="246">
        <f>IF(N88="zákl. přenesená",J88,0)</f>
        <v>0</v>
      </c>
      <c r="BH88" s="246">
        <f>IF(N88="sníž. přenesená",J88,0)</f>
        <v>0</v>
      </c>
      <c r="BI88" s="246">
        <f>IF(N88="nulová",J88,0)</f>
        <v>0</v>
      </c>
      <c r="BJ88" s="24" t="s">
        <v>24</v>
      </c>
      <c r="BK88" s="246">
        <f>ROUND(I88*H88,2)</f>
        <v>0</v>
      </c>
      <c r="BL88" s="24" t="s">
        <v>149</v>
      </c>
      <c r="BM88" s="24" t="s">
        <v>554</v>
      </c>
    </row>
    <row r="89" s="1" customFormat="1">
      <c r="B89" s="46"/>
      <c r="C89" s="74"/>
      <c r="D89" s="247" t="s">
        <v>151</v>
      </c>
      <c r="E89" s="74"/>
      <c r="F89" s="248" t="s">
        <v>555</v>
      </c>
      <c r="G89" s="74"/>
      <c r="H89" s="74"/>
      <c r="I89" s="203"/>
      <c r="J89" s="74"/>
      <c r="K89" s="74"/>
      <c r="L89" s="72"/>
      <c r="M89" s="249"/>
      <c r="N89" s="47"/>
      <c r="O89" s="47"/>
      <c r="P89" s="47"/>
      <c r="Q89" s="47"/>
      <c r="R89" s="47"/>
      <c r="S89" s="47"/>
      <c r="T89" s="95"/>
      <c r="AT89" s="24" t="s">
        <v>151</v>
      </c>
      <c r="AU89" s="24" t="s">
        <v>82</v>
      </c>
    </row>
    <row r="90" s="1" customFormat="1" ht="51" customHeight="1">
      <c r="B90" s="46"/>
      <c r="C90" s="235" t="s">
        <v>182</v>
      </c>
      <c r="D90" s="235" t="s">
        <v>144</v>
      </c>
      <c r="E90" s="236" t="s">
        <v>556</v>
      </c>
      <c r="F90" s="237" t="s">
        <v>557</v>
      </c>
      <c r="G90" s="238" t="s">
        <v>539</v>
      </c>
      <c r="H90" s="239">
        <v>1</v>
      </c>
      <c r="I90" s="240"/>
      <c r="J90" s="241">
        <f>ROUND(I90*H90,2)</f>
        <v>0</v>
      </c>
      <c r="K90" s="237" t="s">
        <v>22</v>
      </c>
      <c r="L90" s="72"/>
      <c r="M90" s="242" t="s">
        <v>22</v>
      </c>
      <c r="N90" s="243" t="s">
        <v>45</v>
      </c>
      <c r="O90" s="47"/>
      <c r="P90" s="244">
        <f>O90*H90</f>
        <v>0</v>
      </c>
      <c r="Q90" s="244">
        <v>0.0010200000000000001</v>
      </c>
      <c r="R90" s="244">
        <f>Q90*H90</f>
        <v>0.0010200000000000001</v>
      </c>
      <c r="S90" s="244">
        <v>0.019</v>
      </c>
      <c r="T90" s="245">
        <f>S90*H90</f>
        <v>0.019</v>
      </c>
      <c r="AR90" s="24" t="s">
        <v>149</v>
      </c>
      <c r="AT90" s="24" t="s">
        <v>144</v>
      </c>
      <c r="AU90" s="24" t="s">
        <v>82</v>
      </c>
      <c r="AY90" s="24" t="s">
        <v>142</v>
      </c>
      <c r="BE90" s="246">
        <f>IF(N90="základní",J90,0)</f>
        <v>0</v>
      </c>
      <c r="BF90" s="246">
        <f>IF(N90="snížená",J90,0)</f>
        <v>0</v>
      </c>
      <c r="BG90" s="246">
        <f>IF(N90="zákl. přenesená",J90,0)</f>
        <v>0</v>
      </c>
      <c r="BH90" s="246">
        <f>IF(N90="sníž. přenesená",J90,0)</f>
        <v>0</v>
      </c>
      <c r="BI90" s="246">
        <f>IF(N90="nulová",J90,0)</f>
        <v>0</v>
      </c>
      <c r="BJ90" s="24" t="s">
        <v>24</v>
      </c>
      <c r="BK90" s="246">
        <f>ROUND(I90*H90,2)</f>
        <v>0</v>
      </c>
      <c r="BL90" s="24" t="s">
        <v>149</v>
      </c>
      <c r="BM90" s="24" t="s">
        <v>558</v>
      </c>
    </row>
    <row r="91" s="1" customFormat="1">
      <c r="B91" s="46"/>
      <c r="C91" s="74"/>
      <c r="D91" s="247" t="s">
        <v>151</v>
      </c>
      <c r="E91" s="74"/>
      <c r="F91" s="248" t="s">
        <v>557</v>
      </c>
      <c r="G91" s="74"/>
      <c r="H91" s="74"/>
      <c r="I91" s="203"/>
      <c r="J91" s="74"/>
      <c r="K91" s="74"/>
      <c r="L91" s="72"/>
      <c r="M91" s="249"/>
      <c r="N91" s="47"/>
      <c r="O91" s="47"/>
      <c r="P91" s="47"/>
      <c r="Q91" s="47"/>
      <c r="R91" s="47"/>
      <c r="S91" s="47"/>
      <c r="T91" s="95"/>
      <c r="AT91" s="24" t="s">
        <v>151</v>
      </c>
      <c r="AU91" s="24" t="s">
        <v>82</v>
      </c>
    </row>
    <row r="92" s="1" customFormat="1" ht="16.5" customHeight="1">
      <c r="B92" s="46"/>
      <c r="C92" s="235" t="s">
        <v>188</v>
      </c>
      <c r="D92" s="235" t="s">
        <v>144</v>
      </c>
      <c r="E92" s="236" t="s">
        <v>559</v>
      </c>
      <c r="F92" s="237" t="s">
        <v>560</v>
      </c>
      <c r="G92" s="238" t="s">
        <v>539</v>
      </c>
      <c r="H92" s="239">
        <v>1</v>
      </c>
      <c r="I92" s="240"/>
      <c r="J92" s="241">
        <f>ROUND(I92*H92,2)</f>
        <v>0</v>
      </c>
      <c r="K92" s="237" t="s">
        <v>22</v>
      </c>
      <c r="L92" s="72"/>
      <c r="M92" s="242" t="s">
        <v>22</v>
      </c>
      <c r="N92" s="243" t="s">
        <v>45</v>
      </c>
      <c r="O92" s="47"/>
      <c r="P92" s="244">
        <f>O92*H92</f>
        <v>0</v>
      </c>
      <c r="Q92" s="244">
        <v>0.0010200000000000001</v>
      </c>
      <c r="R92" s="244">
        <f>Q92*H92</f>
        <v>0.0010200000000000001</v>
      </c>
      <c r="S92" s="244">
        <v>0.019</v>
      </c>
      <c r="T92" s="245">
        <f>S92*H92</f>
        <v>0.019</v>
      </c>
      <c r="AR92" s="24" t="s">
        <v>149</v>
      </c>
      <c r="AT92" s="24" t="s">
        <v>144</v>
      </c>
      <c r="AU92" s="24" t="s">
        <v>82</v>
      </c>
      <c r="AY92" s="24" t="s">
        <v>142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24</v>
      </c>
      <c r="BK92" s="246">
        <f>ROUND(I92*H92,2)</f>
        <v>0</v>
      </c>
      <c r="BL92" s="24" t="s">
        <v>149</v>
      </c>
      <c r="BM92" s="24" t="s">
        <v>561</v>
      </c>
    </row>
    <row r="93" s="1" customFormat="1">
      <c r="B93" s="46"/>
      <c r="C93" s="74"/>
      <c r="D93" s="247" t="s">
        <v>151</v>
      </c>
      <c r="E93" s="74"/>
      <c r="F93" s="248" t="s">
        <v>562</v>
      </c>
      <c r="G93" s="74"/>
      <c r="H93" s="74"/>
      <c r="I93" s="203"/>
      <c r="J93" s="74"/>
      <c r="K93" s="74"/>
      <c r="L93" s="72"/>
      <c r="M93" s="249"/>
      <c r="N93" s="47"/>
      <c r="O93" s="47"/>
      <c r="P93" s="47"/>
      <c r="Q93" s="47"/>
      <c r="R93" s="47"/>
      <c r="S93" s="47"/>
      <c r="T93" s="95"/>
      <c r="AT93" s="24" t="s">
        <v>151</v>
      </c>
      <c r="AU93" s="24" t="s">
        <v>82</v>
      </c>
    </row>
    <row r="94" s="1" customFormat="1" ht="16.5" customHeight="1">
      <c r="B94" s="46"/>
      <c r="C94" s="235" t="s">
        <v>193</v>
      </c>
      <c r="D94" s="235" t="s">
        <v>144</v>
      </c>
      <c r="E94" s="236" t="s">
        <v>563</v>
      </c>
      <c r="F94" s="237" t="s">
        <v>564</v>
      </c>
      <c r="G94" s="238" t="s">
        <v>539</v>
      </c>
      <c r="H94" s="239">
        <v>1</v>
      </c>
      <c r="I94" s="240"/>
      <c r="J94" s="241">
        <f>ROUND(I94*H94,2)</f>
        <v>0</v>
      </c>
      <c r="K94" s="237" t="s">
        <v>22</v>
      </c>
      <c r="L94" s="72"/>
      <c r="M94" s="242" t="s">
        <v>22</v>
      </c>
      <c r="N94" s="296" t="s">
        <v>45</v>
      </c>
      <c r="O94" s="284"/>
      <c r="P94" s="297">
        <f>O94*H94</f>
        <v>0</v>
      </c>
      <c r="Q94" s="297">
        <v>0.0010200000000000001</v>
      </c>
      <c r="R94" s="297">
        <f>Q94*H94</f>
        <v>0.0010200000000000001</v>
      </c>
      <c r="S94" s="297">
        <v>0.019</v>
      </c>
      <c r="T94" s="298">
        <f>S94*H94</f>
        <v>0.019</v>
      </c>
      <c r="AR94" s="24" t="s">
        <v>149</v>
      </c>
      <c r="AT94" s="24" t="s">
        <v>144</v>
      </c>
      <c r="AU94" s="24" t="s">
        <v>82</v>
      </c>
      <c r="AY94" s="24" t="s">
        <v>142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24</v>
      </c>
      <c r="BK94" s="246">
        <f>ROUND(I94*H94,2)</f>
        <v>0</v>
      </c>
      <c r="BL94" s="24" t="s">
        <v>149</v>
      </c>
      <c r="BM94" s="24" t="s">
        <v>565</v>
      </c>
    </row>
    <row r="95" s="1" customFormat="1" ht="6.96" customHeight="1">
      <c r="B95" s="67"/>
      <c r="C95" s="68"/>
      <c r="D95" s="68"/>
      <c r="E95" s="68"/>
      <c r="F95" s="68"/>
      <c r="G95" s="68"/>
      <c r="H95" s="68"/>
      <c r="I95" s="178"/>
      <c r="J95" s="68"/>
      <c r="K95" s="68"/>
      <c r="L95" s="72"/>
    </row>
  </sheetData>
  <sheetProtection sheet="1" autoFilter="0" formatColumns="0" formatRows="0" objects="1" scenarios="1" spinCount="100000" saltValue="gGtU3ZR20yvFXrGd5zT4yQL8WqS4LMNTom65neLop/YBTuaQzbZxRyONgr4wgZRN1IkufHx4+SmJWmdxgxZkIQ==" hashValue="tz9S0w06hpjtTCHkVB7kw20UKj4nWLvj/6VMvl5U3//q8XefAYOcZ5oGP5fFB7Cfrt3fkJGHRFtxfb/s6Z3kGQ==" algorithmName="SHA-512" password="CC35"/>
  <autoFilter ref="C77:K94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9" customWidth="1"/>
    <col min="2" max="2" width="1.664063" style="299" customWidth="1"/>
    <col min="3" max="4" width="5" style="299" customWidth="1"/>
    <col min="5" max="5" width="11.67" style="299" customWidth="1"/>
    <col min="6" max="6" width="9.17" style="299" customWidth="1"/>
    <col min="7" max="7" width="5" style="299" customWidth="1"/>
    <col min="8" max="8" width="77.83" style="299" customWidth="1"/>
    <col min="9" max="10" width="20" style="299" customWidth="1"/>
    <col min="11" max="11" width="1.664063" style="299" customWidth="1"/>
  </cols>
  <sheetData>
    <row r="1" ht="37.5" customHeight="1"/>
    <row r="2" ht="7.5" customHeight="1">
      <c r="B2" s="300"/>
      <c r="C2" s="301"/>
      <c r="D2" s="301"/>
      <c r="E2" s="301"/>
      <c r="F2" s="301"/>
      <c r="G2" s="301"/>
      <c r="H2" s="301"/>
      <c r="I2" s="301"/>
      <c r="J2" s="301"/>
      <c r="K2" s="302"/>
    </row>
    <row r="3" s="15" customFormat="1" ht="45" customHeight="1">
      <c r="B3" s="303"/>
      <c r="C3" s="304" t="s">
        <v>566</v>
      </c>
      <c r="D3" s="304"/>
      <c r="E3" s="304"/>
      <c r="F3" s="304"/>
      <c r="G3" s="304"/>
      <c r="H3" s="304"/>
      <c r="I3" s="304"/>
      <c r="J3" s="304"/>
      <c r="K3" s="305"/>
    </row>
    <row r="4" ht="25.5" customHeight="1">
      <c r="B4" s="306"/>
      <c r="C4" s="307" t="s">
        <v>567</v>
      </c>
      <c r="D4" s="307"/>
      <c r="E4" s="307"/>
      <c r="F4" s="307"/>
      <c r="G4" s="307"/>
      <c r="H4" s="307"/>
      <c r="I4" s="307"/>
      <c r="J4" s="307"/>
      <c r="K4" s="308"/>
    </row>
    <row r="5" ht="5.25" customHeight="1">
      <c r="B5" s="306"/>
      <c r="C5" s="309"/>
      <c r="D5" s="309"/>
      <c r="E5" s="309"/>
      <c r="F5" s="309"/>
      <c r="G5" s="309"/>
      <c r="H5" s="309"/>
      <c r="I5" s="309"/>
      <c r="J5" s="309"/>
      <c r="K5" s="308"/>
    </row>
    <row r="6" ht="15" customHeight="1">
      <c r="B6" s="306"/>
      <c r="C6" s="310" t="s">
        <v>568</v>
      </c>
      <c r="D6" s="310"/>
      <c r="E6" s="310"/>
      <c r="F6" s="310"/>
      <c r="G6" s="310"/>
      <c r="H6" s="310"/>
      <c r="I6" s="310"/>
      <c r="J6" s="310"/>
      <c r="K6" s="308"/>
    </row>
    <row r="7" ht="15" customHeight="1">
      <c r="B7" s="311"/>
      <c r="C7" s="310" t="s">
        <v>569</v>
      </c>
      <c r="D7" s="310"/>
      <c r="E7" s="310"/>
      <c r="F7" s="310"/>
      <c r="G7" s="310"/>
      <c r="H7" s="310"/>
      <c r="I7" s="310"/>
      <c r="J7" s="310"/>
      <c r="K7" s="308"/>
    </row>
    <row r="8" ht="12.75" customHeight="1">
      <c r="B8" s="311"/>
      <c r="C8" s="310"/>
      <c r="D8" s="310"/>
      <c r="E8" s="310"/>
      <c r="F8" s="310"/>
      <c r="G8" s="310"/>
      <c r="H8" s="310"/>
      <c r="I8" s="310"/>
      <c r="J8" s="310"/>
      <c r="K8" s="308"/>
    </row>
    <row r="9" ht="15" customHeight="1">
      <c r="B9" s="311"/>
      <c r="C9" s="310" t="s">
        <v>570</v>
      </c>
      <c r="D9" s="310"/>
      <c r="E9" s="310"/>
      <c r="F9" s="310"/>
      <c r="G9" s="310"/>
      <c r="H9" s="310"/>
      <c r="I9" s="310"/>
      <c r="J9" s="310"/>
      <c r="K9" s="308"/>
    </row>
    <row r="10" ht="15" customHeight="1">
      <c r="B10" s="311"/>
      <c r="C10" s="310"/>
      <c r="D10" s="310" t="s">
        <v>571</v>
      </c>
      <c r="E10" s="310"/>
      <c r="F10" s="310"/>
      <c r="G10" s="310"/>
      <c r="H10" s="310"/>
      <c r="I10" s="310"/>
      <c r="J10" s="310"/>
      <c r="K10" s="308"/>
    </row>
    <row r="11" ht="15" customHeight="1">
      <c r="B11" s="311"/>
      <c r="C11" s="312"/>
      <c r="D11" s="310" t="s">
        <v>572</v>
      </c>
      <c r="E11" s="310"/>
      <c r="F11" s="310"/>
      <c r="G11" s="310"/>
      <c r="H11" s="310"/>
      <c r="I11" s="310"/>
      <c r="J11" s="310"/>
      <c r="K11" s="308"/>
    </row>
    <row r="12" ht="12.75" customHeight="1">
      <c r="B12" s="311"/>
      <c r="C12" s="312"/>
      <c r="D12" s="312"/>
      <c r="E12" s="312"/>
      <c r="F12" s="312"/>
      <c r="G12" s="312"/>
      <c r="H12" s="312"/>
      <c r="I12" s="312"/>
      <c r="J12" s="312"/>
      <c r="K12" s="308"/>
    </row>
    <row r="13" ht="15" customHeight="1">
      <c r="B13" s="311"/>
      <c r="C13" s="312"/>
      <c r="D13" s="310" t="s">
        <v>573</v>
      </c>
      <c r="E13" s="310"/>
      <c r="F13" s="310"/>
      <c r="G13" s="310"/>
      <c r="H13" s="310"/>
      <c r="I13" s="310"/>
      <c r="J13" s="310"/>
      <c r="K13" s="308"/>
    </row>
    <row r="14" ht="15" customHeight="1">
      <c r="B14" s="311"/>
      <c r="C14" s="312"/>
      <c r="D14" s="310" t="s">
        <v>574</v>
      </c>
      <c r="E14" s="310"/>
      <c r="F14" s="310"/>
      <c r="G14" s="310"/>
      <c r="H14" s="310"/>
      <c r="I14" s="310"/>
      <c r="J14" s="310"/>
      <c r="K14" s="308"/>
    </row>
    <row r="15" ht="15" customHeight="1">
      <c r="B15" s="311"/>
      <c r="C15" s="312"/>
      <c r="D15" s="310" t="s">
        <v>575</v>
      </c>
      <c r="E15" s="310"/>
      <c r="F15" s="310"/>
      <c r="G15" s="310"/>
      <c r="H15" s="310"/>
      <c r="I15" s="310"/>
      <c r="J15" s="310"/>
      <c r="K15" s="308"/>
    </row>
    <row r="16" ht="15" customHeight="1">
      <c r="B16" s="311"/>
      <c r="C16" s="312"/>
      <c r="D16" s="312"/>
      <c r="E16" s="313" t="s">
        <v>80</v>
      </c>
      <c r="F16" s="310" t="s">
        <v>576</v>
      </c>
      <c r="G16" s="310"/>
      <c r="H16" s="310"/>
      <c r="I16" s="310"/>
      <c r="J16" s="310"/>
      <c r="K16" s="308"/>
    </row>
    <row r="17" ht="15" customHeight="1">
      <c r="B17" s="311"/>
      <c r="C17" s="312"/>
      <c r="D17" s="312"/>
      <c r="E17" s="313" t="s">
        <v>577</v>
      </c>
      <c r="F17" s="310" t="s">
        <v>578</v>
      </c>
      <c r="G17" s="310"/>
      <c r="H17" s="310"/>
      <c r="I17" s="310"/>
      <c r="J17" s="310"/>
      <c r="K17" s="308"/>
    </row>
    <row r="18" ht="15" customHeight="1">
      <c r="B18" s="311"/>
      <c r="C18" s="312"/>
      <c r="D18" s="312"/>
      <c r="E18" s="313" t="s">
        <v>579</v>
      </c>
      <c r="F18" s="310" t="s">
        <v>580</v>
      </c>
      <c r="G18" s="310"/>
      <c r="H18" s="310"/>
      <c r="I18" s="310"/>
      <c r="J18" s="310"/>
      <c r="K18" s="308"/>
    </row>
    <row r="19" ht="15" customHeight="1">
      <c r="B19" s="311"/>
      <c r="C19" s="312"/>
      <c r="D19" s="312"/>
      <c r="E19" s="313" t="s">
        <v>581</v>
      </c>
      <c r="F19" s="310" t="s">
        <v>582</v>
      </c>
      <c r="G19" s="310"/>
      <c r="H19" s="310"/>
      <c r="I19" s="310"/>
      <c r="J19" s="310"/>
      <c r="K19" s="308"/>
    </row>
    <row r="20" ht="15" customHeight="1">
      <c r="B20" s="311"/>
      <c r="C20" s="312"/>
      <c r="D20" s="312"/>
      <c r="E20" s="313" t="s">
        <v>583</v>
      </c>
      <c r="F20" s="310" t="s">
        <v>584</v>
      </c>
      <c r="G20" s="310"/>
      <c r="H20" s="310"/>
      <c r="I20" s="310"/>
      <c r="J20" s="310"/>
      <c r="K20" s="308"/>
    </row>
    <row r="21" ht="15" customHeight="1">
      <c r="B21" s="311"/>
      <c r="C21" s="312"/>
      <c r="D21" s="312"/>
      <c r="E21" s="313" t="s">
        <v>86</v>
      </c>
      <c r="F21" s="310" t="s">
        <v>585</v>
      </c>
      <c r="G21" s="310"/>
      <c r="H21" s="310"/>
      <c r="I21" s="310"/>
      <c r="J21" s="310"/>
      <c r="K21" s="308"/>
    </row>
    <row r="22" ht="12.75" customHeight="1">
      <c r="B22" s="311"/>
      <c r="C22" s="312"/>
      <c r="D22" s="312"/>
      <c r="E22" s="312"/>
      <c r="F22" s="312"/>
      <c r="G22" s="312"/>
      <c r="H22" s="312"/>
      <c r="I22" s="312"/>
      <c r="J22" s="312"/>
      <c r="K22" s="308"/>
    </row>
    <row r="23" ht="15" customHeight="1">
      <c r="B23" s="311"/>
      <c r="C23" s="310" t="s">
        <v>586</v>
      </c>
      <c r="D23" s="310"/>
      <c r="E23" s="310"/>
      <c r="F23" s="310"/>
      <c r="G23" s="310"/>
      <c r="H23" s="310"/>
      <c r="I23" s="310"/>
      <c r="J23" s="310"/>
      <c r="K23" s="308"/>
    </row>
    <row r="24" ht="15" customHeight="1">
      <c r="B24" s="311"/>
      <c r="C24" s="310" t="s">
        <v>587</v>
      </c>
      <c r="D24" s="310"/>
      <c r="E24" s="310"/>
      <c r="F24" s="310"/>
      <c r="G24" s="310"/>
      <c r="H24" s="310"/>
      <c r="I24" s="310"/>
      <c r="J24" s="310"/>
      <c r="K24" s="308"/>
    </row>
    <row r="25" ht="15" customHeight="1">
      <c r="B25" s="311"/>
      <c r="C25" s="310"/>
      <c r="D25" s="310" t="s">
        <v>588</v>
      </c>
      <c r="E25" s="310"/>
      <c r="F25" s="310"/>
      <c r="G25" s="310"/>
      <c r="H25" s="310"/>
      <c r="I25" s="310"/>
      <c r="J25" s="310"/>
      <c r="K25" s="308"/>
    </row>
    <row r="26" ht="15" customHeight="1">
      <c r="B26" s="311"/>
      <c r="C26" s="312"/>
      <c r="D26" s="310" t="s">
        <v>589</v>
      </c>
      <c r="E26" s="310"/>
      <c r="F26" s="310"/>
      <c r="G26" s="310"/>
      <c r="H26" s="310"/>
      <c r="I26" s="310"/>
      <c r="J26" s="310"/>
      <c r="K26" s="308"/>
    </row>
    <row r="27" ht="12.75" customHeight="1">
      <c r="B27" s="311"/>
      <c r="C27" s="312"/>
      <c r="D27" s="312"/>
      <c r="E27" s="312"/>
      <c r="F27" s="312"/>
      <c r="G27" s="312"/>
      <c r="H27" s="312"/>
      <c r="I27" s="312"/>
      <c r="J27" s="312"/>
      <c r="K27" s="308"/>
    </row>
    <row r="28" ht="15" customHeight="1">
      <c r="B28" s="311"/>
      <c r="C28" s="312"/>
      <c r="D28" s="310" t="s">
        <v>590</v>
      </c>
      <c r="E28" s="310"/>
      <c r="F28" s="310"/>
      <c r="G28" s="310"/>
      <c r="H28" s="310"/>
      <c r="I28" s="310"/>
      <c r="J28" s="310"/>
      <c r="K28" s="308"/>
    </row>
    <row r="29" ht="15" customHeight="1">
      <c r="B29" s="311"/>
      <c r="C29" s="312"/>
      <c r="D29" s="310" t="s">
        <v>591</v>
      </c>
      <c r="E29" s="310"/>
      <c r="F29" s="310"/>
      <c r="G29" s="310"/>
      <c r="H29" s="310"/>
      <c r="I29" s="310"/>
      <c r="J29" s="310"/>
      <c r="K29" s="308"/>
    </row>
    <row r="30" ht="12.75" customHeight="1">
      <c r="B30" s="311"/>
      <c r="C30" s="312"/>
      <c r="D30" s="312"/>
      <c r="E30" s="312"/>
      <c r="F30" s="312"/>
      <c r="G30" s="312"/>
      <c r="H30" s="312"/>
      <c r="I30" s="312"/>
      <c r="J30" s="312"/>
      <c r="K30" s="308"/>
    </row>
    <row r="31" ht="15" customHeight="1">
      <c r="B31" s="311"/>
      <c r="C31" s="312"/>
      <c r="D31" s="310" t="s">
        <v>592</v>
      </c>
      <c r="E31" s="310"/>
      <c r="F31" s="310"/>
      <c r="G31" s="310"/>
      <c r="H31" s="310"/>
      <c r="I31" s="310"/>
      <c r="J31" s="310"/>
      <c r="K31" s="308"/>
    </row>
    <row r="32" ht="15" customHeight="1">
      <c r="B32" s="311"/>
      <c r="C32" s="312"/>
      <c r="D32" s="310" t="s">
        <v>593</v>
      </c>
      <c r="E32" s="310"/>
      <c r="F32" s="310"/>
      <c r="G32" s="310"/>
      <c r="H32" s="310"/>
      <c r="I32" s="310"/>
      <c r="J32" s="310"/>
      <c r="K32" s="308"/>
    </row>
    <row r="33" ht="15" customHeight="1">
      <c r="B33" s="311"/>
      <c r="C33" s="312"/>
      <c r="D33" s="310" t="s">
        <v>594</v>
      </c>
      <c r="E33" s="310"/>
      <c r="F33" s="310"/>
      <c r="G33" s="310"/>
      <c r="H33" s="310"/>
      <c r="I33" s="310"/>
      <c r="J33" s="310"/>
      <c r="K33" s="308"/>
    </row>
    <row r="34" ht="15" customHeight="1">
      <c r="B34" s="311"/>
      <c r="C34" s="312"/>
      <c r="D34" s="310"/>
      <c r="E34" s="314" t="s">
        <v>127</v>
      </c>
      <c r="F34" s="310"/>
      <c r="G34" s="310" t="s">
        <v>595</v>
      </c>
      <c r="H34" s="310"/>
      <c r="I34" s="310"/>
      <c r="J34" s="310"/>
      <c r="K34" s="308"/>
    </row>
    <row r="35" ht="30.75" customHeight="1">
      <c r="B35" s="311"/>
      <c r="C35" s="312"/>
      <c r="D35" s="310"/>
      <c r="E35" s="314" t="s">
        <v>596</v>
      </c>
      <c r="F35" s="310"/>
      <c r="G35" s="310" t="s">
        <v>597</v>
      </c>
      <c r="H35" s="310"/>
      <c r="I35" s="310"/>
      <c r="J35" s="310"/>
      <c r="K35" s="308"/>
    </row>
    <row r="36" ht="15" customHeight="1">
      <c r="B36" s="311"/>
      <c r="C36" s="312"/>
      <c r="D36" s="310"/>
      <c r="E36" s="314" t="s">
        <v>55</v>
      </c>
      <c r="F36" s="310"/>
      <c r="G36" s="310" t="s">
        <v>598</v>
      </c>
      <c r="H36" s="310"/>
      <c r="I36" s="310"/>
      <c r="J36" s="310"/>
      <c r="K36" s="308"/>
    </row>
    <row r="37" ht="15" customHeight="1">
      <c r="B37" s="311"/>
      <c r="C37" s="312"/>
      <c r="D37" s="310"/>
      <c r="E37" s="314" t="s">
        <v>128</v>
      </c>
      <c r="F37" s="310"/>
      <c r="G37" s="310" t="s">
        <v>599</v>
      </c>
      <c r="H37" s="310"/>
      <c r="I37" s="310"/>
      <c r="J37" s="310"/>
      <c r="K37" s="308"/>
    </row>
    <row r="38" ht="15" customHeight="1">
      <c r="B38" s="311"/>
      <c r="C38" s="312"/>
      <c r="D38" s="310"/>
      <c r="E38" s="314" t="s">
        <v>129</v>
      </c>
      <c r="F38" s="310"/>
      <c r="G38" s="310" t="s">
        <v>600</v>
      </c>
      <c r="H38" s="310"/>
      <c r="I38" s="310"/>
      <c r="J38" s="310"/>
      <c r="K38" s="308"/>
    </row>
    <row r="39" ht="15" customHeight="1">
      <c r="B39" s="311"/>
      <c r="C39" s="312"/>
      <c r="D39" s="310"/>
      <c r="E39" s="314" t="s">
        <v>130</v>
      </c>
      <c r="F39" s="310"/>
      <c r="G39" s="310" t="s">
        <v>601</v>
      </c>
      <c r="H39" s="310"/>
      <c r="I39" s="310"/>
      <c r="J39" s="310"/>
      <c r="K39" s="308"/>
    </row>
    <row r="40" ht="15" customHeight="1">
      <c r="B40" s="311"/>
      <c r="C40" s="312"/>
      <c r="D40" s="310"/>
      <c r="E40" s="314" t="s">
        <v>602</v>
      </c>
      <c r="F40" s="310"/>
      <c r="G40" s="310" t="s">
        <v>603</v>
      </c>
      <c r="H40" s="310"/>
      <c r="I40" s="310"/>
      <c r="J40" s="310"/>
      <c r="K40" s="308"/>
    </row>
    <row r="41" ht="15" customHeight="1">
      <c r="B41" s="311"/>
      <c r="C41" s="312"/>
      <c r="D41" s="310"/>
      <c r="E41" s="314"/>
      <c r="F41" s="310"/>
      <c r="G41" s="310" t="s">
        <v>604</v>
      </c>
      <c r="H41" s="310"/>
      <c r="I41" s="310"/>
      <c r="J41" s="310"/>
      <c r="K41" s="308"/>
    </row>
    <row r="42" ht="15" customHeight="1">
      <c r="B42" s="311"/>
      <c r="C42" s="312"/>
      <c r="D42" s="310"/>
      <c r="E42" s="314" t="s">
        <v>605</v>
      </c>
      <c r="F42" s="310"/>
      <c r="G42" s="310" t="s">
        <v>606</v>
      </c>
      <c r="H42" s="310"/>
      <c r="I42" s="310"/>
      <c r="J42" s="310"/>
      <c r="K42" s="308"/>
    </row>
    <row r="43" ht="15" customHeight="1">
      <c r="B43" s="311"/>
      <c r="C43" s="312"/>
      <c r="D43" s="310"/>
      <c r="E43" s="314" t="s">
        <v>132</v>
      </c>
      <c r="F43" s="310"/>
      <c r="G43" s="310" t="s">
        <v>607</v>
      </c>
      <c r="H43" s="310"/>
      <c r="I43" s="310"/>
      <c r="J43" s="310"/>
      <c r="K43" s="308"/>
    </row>
    <row r="44" ht="12.75" customHeight="1">
      <c r="B44" s="311"/>
      <c r="C44" s="312"/>
      <c r="D44" s="310"/>
      <c r="E44" s="310"/>
      <c r="F44" s="310"/>
      <c r="G44" s="310"/>
      <c r="H44" s="310"/>
      <c r="I44" s="310"/>
      <c r="J44" s="310"/>
      <c r="K44" s="308"/>
    </row>
    <row r="45" ht="15" customHeight="1">
      <c r="B45" s="311"/>
      <c r="C45" s="312"/>
      <c r="D45" s="310" t="s">
        <v>608</v>
      </c>
      <c r="E45" s="310"/>
      <c r="F45" s="310"/>
      <c r="G45" s="310"/>
      <c r="H45" s="310"/>
      <c r="I45" s="310"/>
      <c r="J45" s="310"/>
      <c r="K45" s="308"/>
    </row>
    <row r="46" ht="15" customHeight="1">
      <c r="B46" s="311"/>
      <c r="C46" s="312"/>
      <c r="D46" s="312"/>
      <c r="E46" s="310" t="s">
        <v>609</v>
      </c>
      <c r="F46" s="310"/>
      <c r="G46" s="310"/>
      <c r="H46" s="310"/>
      <c r="I46" s="310"/>
      <c r="J46" s="310"/>
      <c r="K46" s="308"/>
    </row>
    <row r="47" ht="15" customHeight="1">
      <c r="B47" s="311"/>
      <c r="C47" s="312"/>
      <c r="D47" s="312"/>
      <c r="E47" s="310" t="s">
        <v>610</v>
      </c>
      <c r="F47" s="310"/>
      <c r="G47" s="310"/>
      <c r="H47" s="310"/>
      <c r="I47" s="310"/>
      <c r="J47" s="310"/>
      <c r="K47" s="308"/>
    </row>
    <row r="48" ht="15" customHeight="1">
      <c r="B48" s="311"/>
      <c r="C48" s="312"/>
      <c r="D48" s="312"/>
      <c r="E48" s="310" t="s">
        <v>611</v>
      </c>
      <c r="F48" s="310"/>
      <c r="G48" s="310"/>
      <c r="H48" s="310"/>
      <c r="I48" s="310"/>
      <c r="J48" s="310"/>
      <c r="K48" s="308"/>
    </row>
    <row r="49" ht="15" customHeight="1">
      <c r="B49" s="311"/>
      <c r="C49" s="312"/>
      <c r="D49" s="310" t="s">
        <v>612</v>
      </c>
      <c r="E49" s="310"/>
      <c r="F49" s="310"/>
      <c r="G49" s="310"/>
      <c r="H49" s="310"/>
      <c r="I49" s="310"/>
      <c r="J49" s="310"/>
      <c r="K49" s="308"/>
    </row>
    <row r="50" ht="25.5" customHeight="1">
      <c r="B50" s="306"/>
      <c r="C50" s="307" t="s">
        <v>613</v>
      </c>
      <c r="D50" s="307"/>
      <c r="E50" s="307"/>
      <c r="F50" s="307"/>
      <c r="G50" s="307"/>
      <c r="H50" s="307"/>
      <c r="I50" s="307"/>
      <c r="J50" s="307"/>
      <c r="K50" s="308"/>
    </row>
    <row r="51" ht="5.25" customHeight="1">
      <c r="B51" s="306"/>
      <c r="C51" s="309"/>
      <c r="D51" s="309"/>
      <c r="E51" s="309"/>
      <c r="F51" s="309"/>
      <c r="G51" s="309"/>
      <c r="H51" s="309"/>
      <c r="I51" s="309"/>
      <c r="J51" s="309"/>
      <c r="K51" s="308"/>
    </row>
    <row r="52" ht="15" customHeight="1">
      <c r="B52" s="306"/>
      <c r="C52" s="310" t="s">
        <v>614</v>
      </c>
      <c r="D52" s="310"/>
      <c r="E52" s="310"/>
      <c r="F52" s="310"/>
      <c r="G52" s="310"/>
      <c r="H52" s="310"/>
      <c r="I52" s="310"/>
      <c r="J52" s="310"/>
      <c r="K52" s="308"/>
    </row>
    <row r="53" ht="15" customHeight="1">
      <c r="B53" s="306"/>
      <c r="C53" s="310" t="s">
        <v>615</v>
      </c>
      <c r="D53" s="310"/>
      <c r="E53" s="310"/>
      <c r="F53" s="310"/>
      <c r="G53" s="310"/>
      <c r="H53" s="310"/>
      <c r="I53" s="310"/>
      <c r="J53" s="310"/>
      <c r="K53" s="308"/>
    </row>
    <row r="54" ht="12.75" customHeight="1">
      <c r="B54" s="306"/>
      <c r="C54" s="310"/>
      <c r="D54" s="310"/>
      <c r="E54" s="310"/>
      <c r="F54" s="310"/>
      <c r="G54" s="310"/>
      <c r="H54" s="310"/>
      <c r="I54" s="310"/>
      <c r="J54" s="310"/>
      <c r="K54" s="308"/>
    </row>
    <row r="55" ht="15" customHeight="1">
      <c r="B55" s="306"/>
      <c r="C55" s="310" t="s">
        <v>616</v>
      </c>
      <c r="D55" s="310"/>
      <c r="E55" s="310"/>
      <c r="F55" s="310"/>
      <c r="G55" s="310"/>
      <c r="H55" s="310"/>
      <c r="I55" s="310"/>
      <c r="J55" s="310"/>
      <c r="K55" s="308"/>
    </row>
    <row r="56" ht="15" customHeight="1">
      <c r="B56" s="306"/>
      <c r="C56" s="312"/>
      <c r="D56" s="310" t="s">
        <v>617</v>
      </c>
      <c r="E56" s="310"/>
      <c r="F56" s="310"/>
      <c r="G56" s="310"/>
      <c r="H56" s="310"/>
      <c r="I56" s="310"/>
      <c r="J56" s="310"/>
      <c r="K56" s="308"/>
    </row>
    <row r="57" ht="15" customHeight="1">
      <c r="B57" s="306"/>
      <c r="C57" s="312"/>
      <c r="D57" s="310" t="s">
        <v>618</v>
      </c>
      <c r="E57" s="310"/>
      <c r="F57" s="310"/>
      <c r="G57" s="310"/>
      <c r="H57" s="310"/>
      <c r="I57" s="310"/>
      <c r="J57" s="310"/>
      <c r="K57" s="308"/>
    </row>
    <row r="58" ht="15" customHeight="1">
      <c r="B58" s="306"/>
      <c r="C58" s="312"/>
      <c r="D58" s="310" t="s">
        <v>619</v>
      </c>
      <c r="E58" s="310"/>
      <c r="F58" s="310"/>
      <c r="G58" s="310"/>
      <c r="H58" s="310"/>
      <c r="I58" s="310"/>
      <c r="J58" s="310"/>
      <c r="K58" s="308"/>
    </row>
    <row r="59" ht="15" customHeight="1">
      <c r="B59" s="306"/>
      <c r="C59" s="312"/>
      <c r="D59" s="310" t="s">
        <v>620</v>
      </c>
      <c r="E59" s="310"/>
      <c r="F59" s="310"/>
      <c r="G59" s="310"/>
      <c r="H59" s="310"/>
      <c r="I59" s="310"/>
      <c r="J59" s="310"/>
      <c r="K59" s="308"/>
    </row>
    <row r="60" ht="15" customHeight="1">
      <c r="B60" s="306"/>
      <c r="C60" s="312"/>
      <c r="D60" s="315" t="s">
        <v>621</v>
      </c>
      <c r="E60" s="315"/>
      <c r="F60" s="315"/>
      <c r="G60" s="315"/>
      <c r="H60" s="315"/>
      <c r="I60" s="315"/>
      <c r="J60" s="315"/>
      <c r="K60" s="308"/>
    </row>
    <row r="61" ht="15" customHeight="1">
      <c r="B61" s="306"/>
      <c r="C61" s="312"/>
      <c r="D61" s="310" t="s">
        <v>622</v>
      </c>
      <c r="E61" s="310"/>
      <c r="F61" s="310"/>
      <c r="G61" s="310"/>
      <c r="H61" s="310"/>
      <c r="I61" s="310"/>
      <c r="J61" s="310"/>
      <c r="K61" s="308"/>
    </row>
    <row r="62" ht="12.75" customHeight="1">
      <c r="B62" s="306"/>
      <c r="C62" s="312"/>
      <c r="D62" s="312"/>
      <c r="E62" s="316"/>
      <c r="F62" s="312"/>
      <c r="G62" s="312"/>
      <c r="H62" s="312"/>
      <c r="I62" s="312"/>
      <c r="J62" s="312"/>
      <c r="K62" s="308"/>
    </row>
    <row r="63" ht="15" customHeight="1">
      <c r="B63" s="306"/>
      <c r="C63" s="312"/>
      <c r="D63" s="310" t="s">
        <v>623</v>
      </c>
      <c r="E63" s="310"/>
      <c r="F63" s="310"/>
      <c r="G63" s="310"/>
      <c r="H63" s="310"/>
      <c r="I63" s="310"/>
      <c r="J63" s="310"/>
      <c r="K63" s="308"/>
    </row>
    <row r="64" ht="15" customHeight="1">
      <c r="B64" s="306"/>
      <c r="C64" s="312"/>
      <c r="D64" s="315" t="s">
        <v>624</v>
      </c>
      <c r="E64" s="315"/>
      <c r="F64" s="315"/>
      <c r="G64" s="315"/>
      <c r="H64" s="315"/>
      <c r="I64" s="315"/>
      <c r="J64" s="315"/>
      <c r="K64" s="308"/>
    </row>
    <row r="65" ht="15" customHeight="1">
      <c r="B65" s="306"/>
      <c r="C65" s="312"/>
      <c r="D65" s="310" t="s">
        <v>625</v>
      </c>
      <c r="E65" s="310"/>
      <c r="F65" s="310"/>
      <c r="G65" s="310"/>
      <c r="H65" s="310"/>
      <c r="I65" s="310"/>
      <c r="J65" s="310"/>
      <c r="K65" s="308"/>
    </row>
    <row r="66" ht="15" customHeight="1">
      <c r="B66" s="306"/>
      <c r="C66" s="312"/>
      <c r="D66" s="310" t="s">
        <v>626</v>
      </c>
      <c r="E66" s="310"/>
      <c r="F66" s="310"/>
      <c r="G66" s="310"/>
      <c r="H66" s="310"/>
      <c r="I66" s="310"/>
      <c r="J66" s="310"/>
      <c r="K66" s="308"/>
    </row>
    <row r="67" ht="15" customHeight="1">
      <c r="B67" s="306"/>
      <c r="C67" s="312"/>
      <c r="D67" s="310" t="s">
        <v>627</v>
      </c>
      <c r="E67" s="310"/>
      <c r="F67" s="310"/>
      <c r="G67" s="310"/>
      <c r="H67" s="310"/>
      <c r="I67" s="310"/>
      <c r="J67" s="310"/>
      <c r="K67" s="308"/>
    </row>
    <row r="68" ht="15" customHeight="1">
      <c r="B68" s="306"/>
      <c r="C68" s="312"/>
      <c r="D68" s="310" t="s">
        <v>628</v>
      </c>
      <c r="E68" s="310"/>
      <c r="F68" s="310"/>
      <c r="G68" s="310"/>
      <c r="H68" s="310"/>
      <c r="I68" s="310"/>
      <c r="J68" s="310"/>
      <c r="K68" s="308"/>
    </row>
    <row r="69" ht="12.75" customHeight="1">
      <c r="B69" s="317"/>
      <c r="C69" s="318"/>
      <c r="D69" s="318"/>
      <c r="E69" s="318"/>
      <c r="F69" s="318"/>
      <c r="G69" s="318"/>
      <c r="H69" s="318"/>
      <c r="I69" s="318"/>
      <c r="J69" s="318"/>
      <c r="K69" s="319"/>
    </row>
    <row r="70" ht="18.75" customHeight="1">
      <c r="B70" s="320"/>
      <c r="C70" s="320"/>
      <c r="D70" s="320"/>
      <c r="E70" s="320"/>
      <c r="F70" s="320"/>
      <c r="G70" s="320"/>
      <c r="H70" s="320"/>
      <c r="I70" s="320"/>
      <c r="J70" s="320"/>
      <c r="K70" s="321"/>
    </row>
    <row r="71" ht="18.75" customHeight="1">
      <c r="B71" s="321"/>
      <c r="C71" s="321"/>
      <c r="D71" s="321"/>
      <c r="E71" s="321"/>
      <c r="F71" s="321"/>
      <c r="G71" s="321"/>
      <c r="H71" s="321"/>
      <c r="I71" s="321"/>
      <c r="J71" s="321"/>
      <c r="K71" s="321"/>
    </row>
    <row r="72" ht="7.5" customHeight="1">
      <c r="B72" s="322"/>
      <c r="C72" s="323"/>
      <c r="D72" s="323"/>
      <c r="E72" s="323"/>
      <c r="F72" s="323"/>
      <c r="G72" s="323"/>
      <c r="H72" s="323"/>
      <c r="I72" s="323"/>
      <c r="J72" s="323"/>
      <c r="K72" s="324"/>
    </row>
    <row r="73" ht="45" customHeight="1">
      <c r="B73" s="325"/>
      <c r="C73" s="326" t="s">
        <v>113</v>
      </c>
      <c r="D73" s="326"/>
      <c r="E73" s="326"/>
      <c r="F73" s="326"/>
      <c r="G73" s="326"/>
      <c r="H73" s="326"/>
      <c r="I73" s="326"/>
      <c r="J73" s="326"/>
      <c r="K73" s="327"/>
    </row>
    <row r="74" ht="17.25" customHeight="1">
      <c r="B74" s="325"/>
      <c r="C74" s="328" t="s">
        <v>629</v>
      </c>
      <c r="D74" s="328"/>
      <c r="E74" s="328"/>
      <c r="F74" s="328" t="s">
        <v>630</v>
      </c>
      <c r="G74" s="329"/>
      <c r="H74" s="328" t="s">
        <v>128</v>
      </c>
      <c r="I74" s="328" t="s">
        <v>59</v>
      </c>
      <c r="J74" s="328" t="s">
        <v>631</v>
      </c>
      <c r="K74" s="327"/>
    </row>
    <row r="75" ht="17.25" customHeight="1">
      <c r="B75" s="325"/>
      <c r="C75" s="330" t="s">
        <v>632</v>
      </c>
      <c r="D75" s="330"/>
      <c r="E75" s="330"/>
      <c r="F75" s="331" t="s">
        <v>633</v>
      </c>
      <c r="G75" s="332"/>
      <c r="H75" s="330"/>
      <c r="I75" s="330"/>
      <c r="J75" s="330" t="s">
        <v>634</v>
      </c>
      <c r="K75" s="327"/>
    </row>
    <row r="76" ht="5.25" customHeight="1">
      <c r="B76" s="325"/>
      <c r="C76" s="333"/>
      <c r="D76" s="333"/>
      <c r="E76" s="333"/>
      <c r="F76" s="333"/>
      <c r="G76" s="334"/>
      <c r="H76" s="333"/>
      <c r="I76" s="333"/>
      <c r="J76" s="333"/>
      <c r="K76" s="327"/>
    </row>
    <row r="77" ht="15" customHeight="1">
      <c r="B77" s="325"/>
      <c r="C77" s="314" t="s">
        <v>55</v>
      </c>
      <c r="D77" s="333"/>
      <c r="E77" s="333"/>
      <c r="F77" s="335" t="s">
        <v>635</v>
      </c>
      <c r="G77" s="334"/>
      <c r="H77" s="314" t="s">
        <v>636</v>
      </c>
      <c r="I77" s="314" t="s">
        <v>637</v>
      </c>
      <c r="J77" s="314">
        <v>20</v>
      </c>
      <c r="K77" s="327"/>
    </row>
    <row r="78" ht="15" customHeight="1">
      <c r="B78" s="325"/>
      <c r="C78" s="314" t="s">
        <v>638</v>
      </c>
      <c r="D78" s="314"/>
      <c r="E78" s="314"/>
      <c r="F78" s="335" t="s">
        <v>635</v>
      </c>
      <c r="G78" s="334"/>
      <c r="H78" s="314" t="s">
        <v>639</v>
      </c>
      <c r="I78" s="314" t="s">
        <v>637</v>
      </c>
      <c r="J78" s="314">
        <v>120</v>
      </c>
      <c r="K78" s="327"/>
    </row>
    <row r="79" ht="15" customHeight="1">
      <c r="B79" s="336"/>
      <c r="C79" s="314" t="s">
        <v>640</v>
      </c>
      <c r="D79" s="314"/>
      <c r="E79" s="314"/>
      <c r="F79" s="335" t="s">
        <v>641</v>
      </c>
      <c r="G79" s="334"/>
      <c r="H79" s="314" t="s">
        <v>642</v>
      </c>
      <c r="I79" s="314" t="s">
        <v>637</v>
      </c>
      <c r="J79" s="314">
        <v>50</v>
      </c>
      <c r="K79" s="327"/>
    </row>
    <row r="80" ht="15" customHeight="1">
      <c r="B80" s="336"/>
      <c r="C80" s="314" t="s">
        <v>643</v>
      </c>
      <c r="D80" s="314"/>
      <c r="E80" s="314"/>
      <c r="F80" s="335" t="s">
        <v>635</v>
      </c>
      <c r="G80" s="334"/>
      <c r="H80" s="314" t="s">
        <v>644</v>
      </c>
      <c r="I80" s="314" t="s">
        <v>645</v>
      </c>
      <c r="J80" s="314"/>
      <c r="K80" s="327"/>
    </row>
    <row r="81" ht="15" customHeight="1">
      <c r="B81" s="336"/>
      <c r="C81" s="337" t="s">
        <v>646</v>
      </c>
      <c r="D81" s="337"/>
      <c r="E81" s="337"/>
      <c r="F81" s="338" t="s">
        <v>641</v>
      </c>
      <c r="G81" s="337"/>
      <c r="H81" s="337" t="s">
        <v>647</v>
      </c>
      <c r="I81" s="337" t="s">
        <v>637</v>
      </c>
      <c r="J81" s="337">
        <v>15</v>
      </c>
      <c r="K81" s="327"/>
    </row>
    <row r="82" ht="15" customHeight="1">
      <c r="B82" s="336"/>
      <c r="C82" s="337" t="s">
        <v>648</v>
      </c>
      <c r="D82" s="337"/>
      <c r="E82" s="337"/>
      <c r="F82" s="338" t="s">
        <v>641</v>
      </c>
      <c r="G82" s="337"/>
      <c r="H82" s="337" t="s">
        <v>649</v>
      </c>
      <c r="I82" s="337" t="s">
        <v>637</v>
      </c>
      <c r="J82" s="337">
        <v>15</v>
      </c>
      <c r="K82" s="327"/>
    </row>
    <row r="83" ht="15" customHeight="1">
      <c r="B83" s="336"/>
      <c r="C83" s="337" t="s">
        <v>650</v>
      </c>
      <c r="D83" s="337"/>
      <c r="E83" s="337"/>
      <c r="F83" s="338" t="s">
        <v>641</v>
      </c>
      <c r="G83" s="337"/>
      <c r="H83" s="337" t="s">
        <v>651</v>
      </c>
      <c r="I83" s="337" t="s">
        <v>637</v>
      </c>
      <c r="J83" s="337">
        <v>20</v>
      </c>
      <c r="K83" s="327"/>
    </row>
    <row r="84" ht="15" customHeight="1">
      <c r="B84" s="336"/>
      <c r="C84" s="337" t="s">
        <v>652</v>
      </c>
      <c r="D84" s="337"/>
      <c r="E84" s="337"/>
      <c r="F84" s="338" t="s">
        <v>641</v>
      </c>
      <c r="G84" s="337"/>
      <c r="H84" s="337" t="s">
        <v>653</v>
      </c>
      <c r="I84" s="337" t="s">
        <v>637</v>
      </c>
      <c r="J84" s="337">
        <v>20</v>
      </c>
      <c r="K84" s="327"/>
    </row>
    <row r="85" ht="15" customHeight="1">
      <c r="B85" s="336"/>
      <c r="C85" s="314" t="s">
        <v>654</v>
      </c>
      <c r="D85" s="314"/>
      <c r="E85" s="314"/>
      <c r="F85" s="335" t="s">
        <v>641</v>
      </c>
      <c r="G85" s="334"/>
      <c r="H85" s="314" t="s">
        <v>655</v>
      </c>
      <c r="I85" s="314" t="s">
        <v>637</v>
      </c>
      <c r="J85" s="314">
        <v>50</v>
      </c>
      <c r="K85" s="327"/>
    </row>
    <row r="86" ht="15" customHeight="1">
      <c r="B86" s="336"/>
      <c r="C86" s="314" t="s">
        <v>656</v>
      </c>
      <c r="D86" s="314"/>
      <c r="E86" s="314"/>
      <c r="F86" s="335" t="s">
        <v>641</v>
      </c>
      <c r="G86" s="334"/>
      <c r="H86" s="314" t="s">
        <v>657</v>
      </c>
      <c r="I86" s="314" t="s">
        <v>637</v>
      </c>
      <c r="J86" s="314">
        <v>20</v>
      </c>
      <c r="K86" s="327"/>
    </row>
    <row r="87" ht="15" customHeight="1">
      <c r="B87" s="336"/>
      <c r="C87" s="314" t="s">
        <v>658</v>
      </c>
      <c r="D87" s="314"/>
      <c r="E87" s="314"/>
      <c r="F87" s="335" t="s">
        <v>641</v>
      </c>
      <c r="G87" s="334"/>
      <c r="H87" s="314" t="s">
        <v>659</v>
      </c>
      <c r="I87" s="314" t="s">
        <v>637</v>
      </c>
      <c r="J87" s="314">
        <v>20</v>
      </c>
      <c r="K87" s="327"/>
    </row>
    <row r="88" ht="15" customHeight="1">
      <c r="B88" s="336"/>
      <c r="C88" s="314" t="s">
        <v>660</v>
      </c>
      <c r="D88" s="314"/>
      <c r="E88" s="314"/>
      <c r="F88" s="335" t="s">
        <v>641</v>
      </c>
      <c r="G88" s="334"/>
      <c r="H88" s="314" t="s">
        <v>661</v>
      </c>
      <c r="I88" s="314" t="s">
        <v>637</v>
      </c>
      <c r="J88" s="314">
        <v>50</v>
      </c>
      <c r="K88" s="327"/>
    </row>
    <row r="89" ht="15" customHeight="1">
      <c r="B89" s="336"/>
      <c r="C89" s="314" t="s">
        <v>662</v>
      </c>
      <c r="D89" s="314"/>
      <c r="E89" s="314"/>
      <c r="F89" s="335" t="s">
        <v>641</v>
      </c>
      <c r="G89" s="334"/>
      <c r="H89" s="314" t="s">
        <v>662</v>
      </c>
      <c r="I89" s="314" t="s">
        <v>637</v>
      </c>
      <c r="J89" s="314">
        <v>50</v>
      </c>
      <c r="K89" s="327"/>
    </row>
    <row r="90" ht="15" customHeight="1">
      <c r="B90" s="336"/>
      <c r="C90" s="314" t="s">
        <v>133</v>
      </c>
      <c r="D90" s="314"/>
      <c r="E90" s="314"/>
      <c r="F90" s="335" t="s">
        <v>641</v>
      </c>
      <c r="G90" s="334"/>
      <c r="H90" s="314" t="s">
        <v>663</v>
      </c>
      <c r="I90" s="314" t="s">
        <v>637</v>
      </c>
      <c r="J90" s="314">
        <v>255</v>
      </c>
      <c r="K90" s="327"/>
    </row>
    <row r="91" ht="15" customHeight="1">
      <c r="B91" s="336"/>
      <c r="C91" s="314" t="s">
        <v>664</v>
      </c>
      <c r="D91" s="314"/>
      <c r="E91" s="314"/>
      <c r="F91" s="335" t="s">
        <v>635</v>
      </c>
      <c r="G91" s="334"/>
      <c r="H91" s="314" t="s">
        <v>665</v>
      </c>
      <c r="I91" s="314" t="s">
        <v>666</v>
      </c>
      <c r="J91" s="314"/>
      <c r="K91" s="327"/>
    </row>
    <row r="92" ht="15" customHeight="1">
      <c r="B92" s="336"/>
      <c r="C92" s="314" t="s">
        <v>667</v>
      </c>
      <c r="D92" s="314"/>
      <c r="E92" s="314"/>
      <c r="F92" s="335" t="s">
        <v>635</v>
      </c>
      <c r="G92" s="334"/>
      <c r="H92" s="314" t="s">
        <v>668</v>
      </c>
      <c r="I92" s="314" t="s">
        <v>669</v>
      </c>
      <c r="J92" s="314"/>
      <c r="K92" s="327"/>
    </row>
    <row r="93" ht="15" customHeight="1">
      <c r="B93" s="336"/>
      <c r="C93" s="314" t="s">
        <v>670</v>
      </c>
      <c r="D93" s="314"/>
      <c r="E93" s="314"/>
      <c r="F93" s="335" t="s">
        <v>635</v>
      </c>
      <c r="G93" s="334"/>
      <c r="H93" s="314" t="s">
        <v>670</v>
      </c>
      <c r="I93" s="314" t="s">
        <v>669</v>
      </c>
      <c r="J93" s="314"/>
      <c r="K93" s="327"/>
    </row>
    <row r="94" ht="15" customHeight="1">
      <c r="B94" s="336"/>
      <c r="C94" s="314" t="s">
        <v>40</v>
      </c>
      <c r="D94" s="314"/>
      <c r="E94" s="314"/>
      <c r="F94" s="335" t="s">
        <v>635</v>
      </c>
      <c r="G94" s="334"/>
      <c r="H94" s="314" t="s">
        <v>671</v>
      </c>
      <c r="I94" s="314" t="s">
        <v>669</v>
      </c>
      <c r="J94" s="314"/>
      <c r="K94" s="327"/>
    </row>
    <row r="95" ht="15" customHeight="1">
      <c r="B95" s="336"/>
      <c r="C95" s="314" t="s">
        <v>50</v>
      </c>
      <c r="D95" s="314"/>
      <c r="E95" s="314"/>
      <c r="F95" s="335" t="s">
        <v>635</v>
      </c>
      <c r="G95" s="334"/>
      <c r="H95" s="314" t="s">
        <v>672</v>
      </c>
      <c r="I95" s="314" t="s">
        <v>669</v>
      </c>
      <c r="J95" s="314"/>
      <c r="K95" s="327"/>
    </row>
    <row r="96" ht="15" customHeight="1">
      <c r="B96" s="339"/>
      <c r="C96" s="340"/>
      <c r="D96" s="340"/>
      <c r="E96" s="340"/>
      <c r="F96" s="340"/>
      <c r="G96" s="340"/>
      <c r="H96" s="340"/>
      <c r="I96" s="340"/>
      <c r="J96" s="340"/>
      <c r="K96" s="341"/>
    </row>
    <row r="97" ht="18.75" customHeight="1">
      <c r="B97" s="342"/>
      <c r="C97" s="343"/>
      <c r="D97" s="343"/>
      <c r="E97" s="343"/>
      <c r="F97" s="343"/>
      <c r="G97" s="343"/>
      <c r="H97" s="343"/>
      <c r="I97" s="343"/>
      <c r="J97" s="343"/>
      <c r="K97" s="342"/>
    </row>
    <row r="98" ht="18.75" customHeight="1">
      <c r="B98" s="321"/>
      <c r="C98" s="321"/>
      <c r="D98" s="321"/>
      <c r="E98" s="321"/>
      <c r="F98" s="321"/>
      <c r="G98" s="321"/>
      <c r="H98" s="321"/>
      <c r="I98" s="321"/>
      <c r="J98" s="321"/>
      <c r="K98" s="321"/>
    </row>
    <row r="99" ht="7.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4"/>
    </row>
    <row r="100" ht="45" customHeight="1">
      <c r="B100" s="325"/>
      <c r="C100" s="326" t="s">
        <v>673</v>
      </c>
      <c r="D100" s="326"/>
      <c r="E100" s="326"/>
      <c r="F100" s="326"/>
      <c r="G100" s="326"/>
      <c r="H100" s="326"/>
      <c r="I100" s="326"/>
      <c r="J100" s="326"/>
      <c r="K100" s="327"/>
    </row>
    <row r="101" ht="17.25" customHeight="1">
      <c r="B101" s="325"/>
      <c r="C101" s="328" t="s">
        <v>629</v>
      </c>
      <c r="D101" s="328"/>
      <c r="E101" s="328"/>
      <c r="F101" s="328" t="s">
        <v>630</v>
      </c>
      <c r="G101" s="329"/>
      <c r="H101" s="328" t="s">
        <v>128</v>
      </c>
      <c r="I101" s="328" t="s">
        <v>59</v>
      </c>
      <c r="J101" s="328" t="s">
        <v>631</v>
      </c>
      <c r="K101" s="327"/>
    </row>
    <row r="102" ht="17.25" customHeight="1">
      <c r="B102" s="325"/>
      <c r="C102" s="330" t="s">
        <v>632</v>
      </c>
      <c r="D102" s="330"/>
      <c r="E102" s="330"/>
      <c r="F102" s="331" t="s">
        <v>633</v>
      </c>
      <c r="G102" s="332"/>
      <c r="H102" s="330"/>
      <c r="I102" s="330"/>
      <c r="J102" s="330" t="s">
        <v>634</v>
      </c>
      <c r="K102" s="327"/>
    </row>
    <row r="103" ht="5.25" customHeight="1">
      <c r="B103" s="325"/>
      <c r="C103" s="328"/>
      <c r="D103" s="328"/>
      <c r="E103" s="328"/>
      <c r="F103" s="328"/>
      <c r="G103" s="344"/>
      <c r="H103" s="328"/>
      <c r="I103" s="328"/>
      <c r="J103" s="328"/>
      <c r="K103" s="327"/>
    </row>
    <row r="104" ht="15" customHeight="1">
      <c r="B104" s="325"/>
      <c r="C104" s="314" t="s">
        <v>55</v>
      </c>
      <c r="D104" s="333"/>
      <c r="E104" s="333"/>
      <c r="F104" s="335" t="s">
        <v>635</v>
      </c>
      <c r="G104" s="344"/>
      <c r="H104" s="314" t="s">
        <v>674</v>
      </c>
      <c r="I104" s="314" t="s">
        <v>637</v>
      </c>
      <c r="J104" s="314">
        <v>20</v>
      </c>
      <c r="K104" s="327"/>
    </row>
    <row r="105" ht="15" customHeight="1">
      <c r="B105" s="325"/>
      <c r="C105" s="314" t="s">
        <v>638</v>
      </c>
      <c r="D105" s="314"/>
      <c r="E105" s="314"/>
      <c r="F105" s="335" t="s">
        <v>635</v>
      </c>
      <c r="G105" s="314"/>
      <c r="H105" s="314" t="s">
        <v>674</v>
      </c>
      <c r="I105" s="314" t="s">
        <v>637</v>
      </c>
      <c r="J105" s="314">
        <v>120</v>
      </c>
      <c r="K105" s="327"/>
    </row>
    <row r="106" ht="15" customHeight="1">
      <c r="B106" s="336"/>
      <c r="C106" s="314" t="s">
        <v>640</v>
      </c>
      <c r="D106" s="314"/>
      <c r="E106" s="314"/>
      <c r="F106" s="335" t="s">
        <v>641</v>
      </c>
      <c r="G106" s="314"/>
      <c r="H106" s="314" t="s">
        <v>674</v>
      </c>
      <c r="I106" s="314" t="s">
        <v>637</v>
      </c>
      <c r="J106" s="314">
        <v>50</v>
      </c>
      <c r="K106" s="327"/>
    </row>
    <row r="107" ht="15" customHeight="1">
      <c r="B107" s="336"/>
      <c r="C107" s="314" t="s">
        <v>643</v>
      </c>
      <c r="D107" s="314"/>
      <c r="E107" s="314"/>
      <c r="F107" s="335" t="s">
        <v>635</v>
      </c>
      <c r="G107" s="314"/>
      <c r="H107" s="314" t="s">
        <v>674</v>
      </c>
      <c r="I107" s="314" t="s">
        <v>645</v>
      </c>
      <c r="J107" s="314"/>
      <c r="K107" s="327"/>
    </row>
    <row r="108" ht="15" customHeight="1">
      <c r="B108" s="336"/>
      <c r="C108" s="314" t="s">
        <v>654</v>
      </c>
      <c r="D108" s="314"/>
      <c r="E108" s="314"/>
      <c r="F108" s="335" t="s">
        <v>641</v>
      </c>
      <c r="G108" s="314"/>
      <c r="H108" s="314" t="s">
        <v>674</v>
      </c>
      <c r="I108" s="314" t="s">
        <v>637</v>
      </c>
      <c r="J108" s="314">
        <v>50</v>
      </c>
      <c r="K108" s="327"/>
    </row>
    <row r="109" ht="15" customHeight="1">
      <c r="B109" s="336"/>
      <c r="C109" s="314" t="s">
        <v>662</v>
      </c>
      <c r="D109" s="314"/>
      <c r="E109" s="314"/>
      <c r="F109" s="335" t="s">
        <v>641</v>
      </c>
      <c r="G109" s="314"/>
      <c r="H109" s="314" t="s">
        <v>674</v>
      </c>
      <c r="I109" s="314" t="s">
        <v>637</v>
      </c>
      <c r="J109" s="314">
        <v>50</v>
      </c>
      <c r="K109" s="327"/>
    </row>
    <row r="110" ht="15" customHeight="1">
      <c r="B110" s="336"/>
      <c r="C110" s="314" t="s">
        <v>660</v>
      </c>
      <c r="D110" s="314"/>
      <c r="E110" s="314"/>
      <c r="F110" s="335" t="s">
        <v>641</v>
      </c>
      <c r="G110" s="314"/>
      <c r="H110" s="314" t="s">
        <v>674</v>
      </c>
      <c r="I110" s="314" t="s">
        <v>637</v>
      </c>
      <c r="J110" s="314">
        <v>50</v>
      </c>
      <c r="K110" s="327"/>
    </row>
    <row r="111" ht="15" customHeight="1">
      <c r="B111" s="336"/>
      <c r="C111" s="314" t="s">
        <v>55</v>
      </c>
      <c r="D111" s="314"/>
      <c r="E111" s="314"/>
      <c r="F111" s="335" t="s">
        <v>635</v>
      </c>
      <c r="G111" s="314"/>
      <c r="H111" s="314" t="s">
        <v>675</v>
      </c>
      <c r="I111" s="314" t="s">
        <v>637</v>
      </c>
      <c r="J111" s="314">
        <v>20</v>
      </c>
      <c r="K111" s="327"/>
    </row>
    <row r="112" ht="15" customHeight="1">
      <c r="B112" s="336"/>
      <c r="C112" s="314" t="s">
        <v>676</v>
      </c>
      <c r="D112" s="314"/>
      <c r="E112" s="314"/>
      <c r="F112" s="335" t="s">
        <v>635</v>
      </c>
      <c r="G112" s="314"/>
      <c r="H112" s="314" t="s">
        <v>677</v>
      </c>
      <c r="I112" s="314" t="s">
        <v>637</v>
      </c>
      <c r="J112" s="314">
        <v>120</v>
      </c>
      <c r="K112" s="327"/>
    </row>
    <row r="113" ht="15" customHeight="1">
      <c r="B113" s="336"/>
      <c r="C113" s="314" t="s">
        <v>40</v>
      </c>
      <c r="D113" s="314"/>
      <c r="E113" s="314"/>
      <c r="F113" s="335" t="s">
        <v>635</v>
      </c>
      <c r="G113" s="314"/>
      <c r="H113" s="314" t="s">
        <v>678</v>
      </c>
      <c r="I113" s="314" t="s">
        <v>669</v>
      </c>
      <c r="J113" s="314"/>
      <c r="K113" s="327"/>
    </row>
    <row r="114" ht="15" customHeight="1">
      <c r="B114" s="336"/>
      <c r="C114" s="314" t="s">
        <v>50</v>
      </c>
      <c r="D114" s="314"/>
      <c r="E114" s="314"/>
      <c r="F114" s="335" t="s">
        <v>635</v>
      </c>
      <c r="G114" s="314"/>
      <c r="H114" s="314" t="s">
        <v>679</v>
      </c>
      <c r="I114" s="314" t="s">
        <v>669</v>
      </c>
      <c r="J114" s="314"/>
      <c r="K114" s="327"/>
    </row>
    <row r="115" ht="15" customHeight="1">
      <c r="B115" s="336"/>
      <c r="C115" s="314" t="s">
        <v>59</v>
      </c>
      <c r="D115" s="314"/>
      <c r="E115" s="314"/>
      <c r="F115" s="335" t="s">
        <v>635</v>
      </c>
      <c r="G115" s="314"/>
      <c r="H115" s="314" t="s">
        <v>680</v>
      </c>
      <c r="I115" s="314" t="s">
        <v>681</v>
      </c>
      <c r="J115" s="314"/>
      <c r="K115" s="327"/>
    </row>
    <row r="116" ht="15" customHeight="1">
      <c r="B116" s="339"/>
      <c r="C116" s="345"/>
      <c r="D116" s="345"/>
      <c r="E116" s="345"/>
      <c r="F116" s="345"/>
      <c r="G116" s="345"/>
      <c r="H116" s="345"/>
      <c r="I116" s="345"/>
      <c r="J116" s="345"/>
      <c r="K116" s="341"/>
    </row>
    <row r="117" ht="18.75" customHeight="1">
      <c r="B117" s="346"/>
      <c r="C117" s="310"/>
      <c r="D117" s="310"/>
      <c r="E117" s="310"/>
      <c r="F117" s="347"/>
      <c r="G117" s="310"/>
      <c r="H117" s="310"/>
      <c r="I117" s="310"/>
      <c r="J117" s="310"/>
      <c r="K117" s="346"/>
    </row>
    <row r="118" ht="18.75" customHeight="1">
      <c r="B118" s="321"/>
      <c r="C118" s="321"/>
      <c r="D118" s="321"/>
      <c r="E118" s="321"/>
      <c r="F118" s="321"/>
      <c r="G118" s="321"/>
      <c r="H118" s="321"/>
      <c r="I118" s="321"/>
      <c r="J118" s="321"/>
      <c r="K118" s="321"/>
    </row>
    <row r="119" ht="7.5" customHeight="1">
      <c r="B119" s="348"/>
      <c r="C119" s="349"/>
      <c r="D119" s="349"/>
      <c r="E119" s="349"/>
      <c r="F119" s="349"/>
      <c r="G119" s="349"/>
      <c r="H119" s="349"/>
      <c r="I119" s="349"/>
      <c r="J119" s="349"/>
      <c r="K119" s="350"/>
    </row>
    <row r="120" ht="45" customHeight="1">
      <c r="B120" s="351"/>
      <c r="C120" s="304" t="s">
        <v>682</v>
      </c>
      <c r="D120" s="304"/>
      <c r="E120" s="304"/>
      <c r="F120" s="304"/>
      <c r="G120" s="304"/>
      <c r="H120" s="304"/>
      <c r="I120" s="304"/>
      <c r="J120" s="304"/>
      <c r="K120" s="352"/>
    </row>
    <row r="121" ht="17.25" customHeight="1">
      <c r="B121" s="353"/>
      <c r="C121" s="328" t="s">
        <v>629</v>
      </c>
      <c r="D121" s="328"/>
      <c r="E121" s="328"/>
      <c r="F121" s="328" t="s">
        <v>630</v>
      </c>
      <c r="G121" s="329"/>
      <c r="H121" s="328" t="s">
        <v>128</v>
      </c>
      <c r="I121" s="328" t="s">
        <v>59</v>
      </c>
      <c r="J121" s="328" t="s">
        <v>631</v>
      </c>
      <c r="K121" s="354"/>
    </row>
    <row r="122" ht="17.25" customHeight="1">
      <c r="B122" s="353"/>
      <c r="C122" s="330" t="s">
        <v>632</v>
      </c>
      <c r="D122" s="330"/>
      <c r="E122" s="330"/>
      <c r="F122" s="331" t="s">
        <v>633</v>
      </c>
      <c r="G122" s="332"/>
      <c r="H122" s="330"/>
      <c r="I122" s="330"/>
      <c r="J122" s="330" t="s">
        <v>634</v>
      </c>
      <c r="K122" s="354"/>
    </row>
    <row r="123" ht="5.25" customHeight="1">
      <c r="B123" s="355"/>
      <c r="C123" s="333"/>
      <c r="D123" s="333"/>
      <c r="E123" s="333"/>
      <c r="F123" s="333"/>
      <c r="G123" s="314"/>
      <c r="H123" s="333"/>
      <c r="I123" s="333"/>
      <c r="J123" s="333"/>
      <c r="K123" s="356"/>
    </row>
    <row r="124" ht="15" customHeight="1">
      <c r="B124" s="355"/>
      <c r="C124" s="314" t="s">
        <v>638</v>
      </c>
      <c r="D124" s="333"/>
      <c r="E124" s="333"/>
      <c r="F124" s="335" t="s">
        <v>635</v>
      </c>
      <c r="G124" s="314"/>
      <c r="H124" s="314" t="s">
        <v>674</v>
      </c>
      <c r="I124" s="314" t="s">
        <v>637</v>
      </c>
      <c r="J124" s="314">
        <v>120</v>
      </c>
      <c r="K124" s="357"/>
    </row>
    <row r="125" ht="15" customHeight="1">
      <c r="B125" s="355"/>
      <c r="C125" s="314" t="s">
        <v>683</v>
      </c>
      <c r="D125" s="314"/>
      <c r="E125" s="314"/>
      <c r="F125" s="335" t="s">
        <v>635</v>
      </c>
      <c r="G125" s="314"/>
      <c r="H125" s="314" t="s">
        <v>684</v>
      </c>
      <c r="I125" s="314" t="s">
        <v>637</v>
      </c>
      <c r="J125" s="314" t="s">
        <v>685</v>
      </c>
      <c r="K125" s="357"/>
    </row>
    <row r="126" ht="15" customHeight="1">
      <c r="B126" s="355"/>
      <c r="C126" s="314" t="s">
        <v>86</v>
      </c>
      <c r="D126" s="314"/>
      <c r="E126" s="314"/>
      <c r="F126" s="335" t="s">
        <v>635</v>
      </c>
      <c r="G126" s="314"/>
      <c r="H126" s="314" t="s">
        <v>686</v>
      </c>
      <c r="I126" s="314" t="s">
        <v>637</v>
      </c>
      <c r="J126" s="314" t="s">
        <v>685</v>
      </c>
      <c r="K126" s="357"/>
    </row>
    <row r="127" ht="15" customHeight="1">
      <c r="B127" s="355"/>
      <c r="C127" s="314" t="s">
        <v>646</v>
      </c>
      <c r="D127" s="314"/>
      <c r="E127" s="314"/>
      <c r="F127" s="335" t="s">
        <v>641</v>
      </c>
      <c r="G127" s="314"/>
      <c r="H127" s="314" t="s">
        <v>647</v>
      </c>
      <c r="I127" s="314" t="s">
        <v>637</v>
      </c>
      <c r="J127" s="314">
        <v>15</v>
      </c>
      <c r="K127" s="357"/>
    </row>
    <row r="128" ht="15" customHeight="1">
      <c r="B128" s="355"/>
      <c r="C128" s="337" t="s">
        <v>648</v>
      </c>
      <c r="D128" s="337"/>
      <c r="E128" s="337"/>
      <c r="F128" s="338" t="s">
        <v>641</v>
      </c>
      <c r="G128" s="337"/>
      <c r="H128" s="337" t="s">
        <v>649</v>
      </c>
      <c r="I128" s="337" t="s">
        <v>637</v>
      </c>
      <c r="J128" s="337">
        <v>15</v>
      </c>
      <c r="K128" s="357"/>
    </row>
    <row r="129" ht="15" customHeight="1">
      <c r="B129" s="355"/>
      <c r="C129" s="337" t="s">
        <v>650</v>
      </c>
      <c r="D129" s="337"/>
      <c r="E129" s="337"/>
      <c r="F129" s="338" t="s">
        <v>641</v>
      </c>
      <c r="G129" s="337"/>
      <c r="H129" s="337" t="s">
        <v>651</v>
      </c>
      <c r="I129" s="337" t="s">
        <v>637</v>
      </c>
      <c r="J129" s="337">
        <v>20</v>
      </c>
      <c r="K129" s="357"/>
    </row>
    <row r="130" ht="15" customHeight="1">
      <c r="B130" s="355"/>
      <c r="C130" s="337" t="s">
        <v>652</v>
      </c>
      <c r="D130" s="337"/>
      <c r="E130" s="337"/>
      <c r="F130" s="338" t="s">
        <v>641</v>
      </c>
      <c r="G130" s="337"/>
      <c r="H130" s="337" t="s">
        <v>653</v>
      </c>
      <c r="I130" s="337" t="s">
        <v>637</v>
      </c>
      <c r="J130" s="337">
        <v>20</v>
      </c>
      <c r="K130" s="357"/>
    </row>
    <row r="131" ht="15" customHeight="1">
      <c r="B131" s="355"/>
      <c r="C131" s="314" t="s">
        <v>640</v>
      </c>
      <c r="D131" s="314"/>
      <c r="E131" s="314"/>
      <c r="F131" s="335" t="s">
        <v>641</v>
      </c>
      <c r="G131" s="314"/>
      <c r="H131" s="314" t="s">
        <v>674</v>
      </c>
      <c r="I131" s="314" t="s">
        <v>637</v>
      </c>
      <c r="J131" s="314">
        <v>50</v>
      </c>
      <c r="K131" s="357"/>
    </row>
    <row r="132" ht="15" customHeight="1">
      <c r="B132" s="355"/>
      <c r="C132" s="314" t="s">
        <v>654</v>
      </c>
      <c r="D132" s="314"/>
      <c r="E132" s="314"/>
      <c r="F132" s="335" t="s">
        <v>641</v>
      </c>
      <c r="G132" s="314"/>
      <c r="H132" s="314" t="s">
        <v>674</v>
      </c>
      <c r="I132" s="314" t="s">
        <v>637</v>
      </c>
      <c r="J132" s="314">
        <v>50</v>
      </c>
      <c r="K132" s="357"/>
    </row>
    <row r="133" ht="15" customHeight="1">
      <c r="B133" s="355"/>
      <c r="C133" s="314" t="s">
        <v>660</v>
      </c>
      <c r="D133" s="314"/>
      <c r="E133" s="314"/>
      <c r="F133" s="335" t="s">
        <v>641</v>
      </c>
      <c r="G133" s="314"/>
      <c r="H133" s="314" t="s">
        <v>674</v>
      </c>
      <c r="I133" s="314" t="s">
        <v>637</v>
      </c>
      <c r="J133" s="314">
        <v>50</v>
      </c>
      <c r="K133" s="357"/>
    </row>
    <row r="134" ht="15" customHeight="1">
      <c r="B134" s="355"/>
      <c r="C134" s="314" t="s">
        <v>662</v>
      </c>
      <c r="D134" s="314"/>
      <c r="E134" s="314"/>
      <c r="F134" s="335" t="s">
        <v>641</v>
      </c>
      <c r="G134" s="314"/>
      <c r="H134" s="314" t="s">
        <v>674</v>
      </c>
      <c r="I134" s="314" t="s">
        <v>637</v>
      </c>
      <c r="J134" s="314">
        <v>50</v>
      </c>
      <c r="K134" s="357"/>
    </row>
    <row r="135" ht="15" customHeight="1">
      <c r="B135" s="355"/>
      <c r="C135" s="314" t="s">
        <v>133</v>
      </c>
      <c r="D135" s="314"/>
      <c r="E135" s="314"/>
      <c r="F135" s="335" t="s">
        <v>641</v>
      </c>
      <c r="G135" s="314"/>
      <c r="H135" s="314" t="s">
        <v>687</v>
      </c>
      <c r="I135" s="314" t="s">
        <v>637</v>
      </c>
      <c r="J135" s="314">
        <v>255</v>
      </c>
      <c r="K135" s="357"/>
    </row>
    <row r="136" ht="15" customHeight="1">
      <c r="B136" s="355"/>
      <c r="C136" s="314" t="s">
        <v>664</v>
      </c>
      <c r="D136" s="314"/>
      <c r="E136" s="314"/>
      <c r="F136" s="335" t="s">
        <v>635</v>
      </c>
      <c r="G136" s="314"/>
      <c r="H136" s="314" t="s">
        <v>688</v>
      </c>
      <c r="I136" s="314" t="s">
        <v>666</v>
      </c>
      <c r="J136" s="314"/>
      <c r="K136" s="357"/>
    </row>
    <row r="137" ht="15" customHeight="1">
      <c r="B137" s="355"/>
      <c r="C137" s="314" t="s">
        <v>667</v>
      </c>
      <c r="D137" s="314"/>
      <c r="E137" s="314"/>
      <c r="F137" s="335" t="s">
        <v>635</v>
      </c>
      <c r="G137" s="314"/>
      <c r="H137" s="314" t="s">
        <v>689</v>
      </c>
      <c r="I137" s="314" t="s">
        <v>669</v>
      </c>
      <c r="J137" s="314"/>
      <c r="K137" s="357"/>
    </row>
    <row r="138" ht="15" customHeight="1">
      <c r="B138" s="355"/>
      <c r="C138" s="314" t="s">
        <v>670</v>
      </c>
      <c r="D138" s="314"/>
      <c r="E138" s="314"/>
      <c r="F138" s="335" t="s">
        <v>635</v>
      </c>
      <c r="G138" s="314"/>
      <c r="H138" s="314" t="s">
        <v>670</v>
      </c>
      <c r="I138" s="314" t="s">
        <v>669</v>
      </c>
      <c r="J138" s="314"/>
      <c r="K138" s="357"/>
    </row>
    <row r="139" ht="15" customHeight="1">
      <c r="B139" s="355"/>
      <c r="C139" s="314" t="s">
        <v>40</v>
      </c>
      <c r="D139" s="314"/>
      <c r="E139" s="314"/>
      <c r="F139" s="335" t="s">
        <v>635</v>
      </c>
      <c r="G139" s="314"/>
      <c r="H139" s="314" t="s">
        <v>690</v>
      </c>
      <c r="I139" s="314" t="s">
        <v>669</v>
      </c>
      <c r="J139" s="314"/>
      <c r="K139" s="357"/>
    </row>
    <row r="140" ht="15" customHeight="1">
      <c r="B140" s="355"/>
      <c r="C140" s="314" t="s">
        <v>691</v>
      </c>
      <c r="D140" s="314"/>
      <c r="E140" s="314"/>
      <c r="F140" s="335" t="s">
        <v>635</v>
      </c>
      <c r="G140" s="314"/>
      <c r="H140" s="314" t="s">
        <v>692</v>
      </c>
      <c r="I140" s="314" t="s">
        <v>669</v>
      </c>
      <c r="J140" s="314"/>
      <c r="K140" s="357"/>
    </row>
    <row r="141" ht="15" customHeight="1">
      <c r="B141" s="358"/>
      <c r="C141" s="359"/>
      <c r="D141" s="359"/>
      <c r="E141" s="359"/>
      <c r="F141" s="359"/>
      <c r="G141" s="359"/>
      <c r="H141" s="359"/>
      <c r="I141" s="359"/>
      <c r="J141" s="359"/>
      <c r="K141" s="360"/>
    </row>
    <row r="142" ht="18.75" customHeight="1">
      <c r="B142" s="310"/>
      <c r="C142" s="310"/>
      <c r="D142" s="310"/>
      <c r="E142" s="310"/>
      <c r="F142" s="347"/>
      <c r="G142" s="310"/>
      <c r="H142" s="310"/>
      <c r="I142" s="310"/>
      <c r="J142" s="310"/>
      <c r="K142" s="310"/>
    </row>
    <row r="143" ht="18.75" customHeight="1">
      <c r="B143" s="321"/>
      <c r="C143" s="321"/>
      <c r="D143" s="321"/>
      <c r="E143" s="321"/>
      <c r="F143" s="321"/>
      <c r="G143" s="321"/>
      <c r="H143" s="321"/>
      <c r="I143" s="321"/>
      <c r="J143" s="321"/>
      <c r="K143" s="321"/>
    </row>
    <row r="144" ht="7.5" customHeight="1">
      <c r="B144" s="322"/>
      <c r="C144" s="323"/>
      <c r="D144" s="323"/>
      <c r="E144" s="323"/>
      <c r="F144" s="323"/>
      <c r="G144" s="323"/>
      <c r="H144" s="323"/>
      <c r="I144" s="323"/>
      <c r="J144" s="323"/>
      <c r="K144" s="324"/>
    </row>
    <row r="145" ht="45" customHeight="1">
      <c r="B145" s="325"/>
      <c r="C145" s="326" t="s">
        <v>693</v>
      </c>
      <c r="D145" s="326"/>
      <c r="E145" s="326"/>
      <c r="F145" s="326"/>
      <c r="G145" s="326"/>
      <c r="H145" s="326"/>
      <c r="I145" s="326"/>
      <c r="J145" s="326"/>
      <c r="K145" s="327"/>
    </row>
    <row r="146" ht="17.25" customHeight="1">
      <c r="B146" s="325"/>
      <c r="C146" s="328" t="s">
        <v>629</v>
      </c>
      <c r="D146" s="328"/>
      <c r="E146" s="328"/>
      <c r="F146" s="328" t="s">
        <v>630</v>
      </c>
      <c r="G146" s="329"/>
      <c r="H146" s="328" t="s">
        <v>128</v>
      </c>
      <c r="I146" s="328" t="s">
        <v>59</v>
      </c>
      <c r="J146" s="328" t="s">
        <v>631</v>
      </c>
      <c r="K146" s="327"/>
    </row>
    <row r="147" ht="17.25" customHeight="1">
      <c r="B147" s="325"/>
      <c r="C147" s="330" t="s">
        <v>632</v>
      </c>
      <c r="D147" s="330"/>
      <c r="E147" s="330"/>
      <c r="F147" s="331" t="s">
        <v>633</v>
      </c>
      <c r="G147" s="332"/>
      <c r="H147" s="330"/>
      <c r="I147" s="330"/>
      <c r="J147" s="330" t="s">
        <v>634</v>
      </c>
      <c r="K147" s="327"/>
    </row>
    <row r="148" ht="5.25" customHeight="1">
      <c r="B148" s="336"/>
      <c r="C148" s="333"/>
      <c r="D148" s="333"/>
      <c r="E148" s="333"/>
      <c r="F148" s="333"/>
      <c r="G148" s="334"/>
      <c r="H148" s="333"/>
      <c r="I148" s="333"/>
      <c r="J148" s="333"/>
      <c r="K148" s="357"/>
    </row>
    <row r="149" ht="15" customHeight="1">
      <c r="B149" s="336"/>
      <c r="C149" s="361" t="s">
        <v>638</v>
      </c>
      <c r="D149" s="314"/>
      <c r="E149" s="314"/>
      <c r="F149" s="362" t="s">
        <v>635</v>
      </c>
      <c r="G149" s="314"/>
      <c r="H149" s="361" t="s">
        <v>674</v>
      </c>
      <c r="I149" s="361" t="s">
        <v>637</v>
      </c>
      <c r="J149" s="361">
        <v>120</v>
      </c>
      <c r="K149" s="357"/>
    </row>
    <row r="150" ht="15" customHeight="1">
      <c r="B150" s="336"/>
      <c r="C150" s="361" t="s">
        <v>683</v>
      </c>
      <c r="D150" s="314"/>
      <c r="E150" s="314"/>
      <c r="F150" s="362" t="s">
        <v>635</v>
      </c>
      <c r="G150" s="314"/>
      <c r="H150" s="361" t="s">
        <v>694</v>
      </c>
      <c r="I150" s="361" t="s">
        <v>637</v>
      </c>
      <c r="J150" s="361" t="s">
        <v>685</v>
      </c>
      <c r="K150" s="357"/>
    </row>
    <row r="151" ht="15" customHeight="1">
      <c r="B151" s="336"/>
      <c r="C151" s="361" t="s">
        <v>86</v>
      </c>
      <c r="D151" s="314"/>
      <c r="E151" s="314"/>
      <c r="F151" s="362" t="s">
        <v>635</v>
      </c>
      <c r="G151" s="314"/>
      <c r="H151" s="361" t="s">
        <v>695</v>
      </c>
      <c r="I151" s="361" t="s">
        <v>637</v>
      </c>
      <c r="J151" s="361" t="s">
        <v>685</v>
      </c>
      <c r="K151" s="357"/>
    </row>
    <row r="152" ht="15" customHeight="1">
      <c r="B152" s="336"/>
      <c r="C152" s="361" t="s">
        <v>640</v>
      </c>
      <c r="D152" s="314"/>
      <c r="E152" s="314"/>
      <c r="F152" s="362" t="s">
        <v>641</v>
      </c>
      <c r="G152" s="314"/>
      <c r="H152" s="361" t="s">
        <v>674</v>
      </c>
      <c r="I152" s="361" t="s">
        <v>637</v>
      </c>
      <c r="J152" s="361">
        <v>50</v>
      </c>
      <c r="K152" s="357"/>
    </row>
    <row r="153" ht="15" customHeight="1">
      <c r="B153" s="336"/>
      <c r="C153" s="361" t="s">
        <v>643</v>
      </c>
      <c r="D153" s="314"/>
      <c r="E153" s="314"/>
      <c r="F153" s="362" t="s">
        <v>635</v>
      </c>
      <c r="G153" s="314"/>
      <c r="H153" s="361" t="s">
        <v>674</v>
      </c>
      <c r="I153" s="361" t="s">
        <v>645</v>
      </c>
      <c r="J153" s="361"/>
      <c r="K153" s="357"/>
    </row>
    <row r="154" ht="15" customHeight="1">
      <c r="B154" s="336"/>
      <c r="C154" s="361" t="s">
        <v>654</v>
      </c>
      <c r="D154" s="314"/>
      <c r="E154" s="314"/>
      <c r="F154" s="362" t="s">
        <v>641</v>
      </c>
      <c r="G154" s="314"/>
      <c r="H154" s="361" t="s">
        <v>674</v>
      </c>
      <c r="I154" s="361" t="s">
        <v>637</v>
      </c>
      <c r="J154" s="361">
        <v>50</v>
      </c>
      <c r="K154" s="357"/>
    </row>
    <row r="155" ht="15" customHeight="1">
      <c r="B155" s="336"/>
      <c r="C155" s="361" t="s">
        <v>662</v>
      </c>
      <c r="D155" s="314"/>
      <c r="E155" s="314"/>
      <c r="F155" s="362" t="s">
        <v>641</v>
      </c>
      <c r="G155" s="314"/>
      <c r="H155" s="361" t="s">
        <v>674</v>
      </c>
      <c r="I155" s="361" t="s">
        <v>637</v>
      </c>
      <c r="J155" s="361">
        <v>50</v>
      </c>
      <c r="K155" s="357"/>
    </row>
    <row r="156" ht="15" customHeight="1">
      <c r="B156" s="336"/>
      <c r="C156" s="361" t="s">
        <v>660</v>
      </c>
      <c r="D156" s="314"/>
      <c r="E156" s="314"/>
      <c r="F156" s="362" t="s">
        <v>641</v>
      </c>
      <c r="G156" s="314"/>
      <c r="H156" s="361" t="s">
        <v>674</v>
      </c>
      <c r="I156" s="361" t="s">
        <v>637</v>
      </c>
      <c r="J156" s="361">
        <v>50</v>
      </c>
      <c r="K156" s="357"/>
    </row>
    <row r="157" ht="15" customHeight="1">
      <c r="B157" s="336"/>
      <c r="C157" s="361" t="s">
        <v>120</v>
      </c>
      <c r="D157" s="314"/>
      <c r="E157" s="314"/>
      <c r="F157" s="362" t="s">
        <v>635</v>
      </c>
      <c r="G157" s="314"/>
      <c r="H157" s="361" t="s">
        <v>696</v>
      </c>
      <c r="I157" s="361" t="s">
        <v>637</v>
      </c>
      <c r="J157" s="361" t="s">
        <v>697</v>
      </c>
      <c r="K157" s="357"/>
    </row>
    <row r="158" ht="15" customHeight="1">
      <c r="B158" s="336"/>
      <c r="C158" s="361" t="s">
        <v>698</v>
      </c>
      <c r="D158" s="314"/>
      <c r="E158" s="314"/>
      <c r="F158" s="362" t="s">
        <v>635</v>
      </c>
      <c r="G158" s="314"/>
      <c r="H158" s="361" t="s">
        <v>699</v>
      </c>
      <c r="I158" s="361" t="s">
        <v>669</v>
      </c>
      <c r="J158" s="361"/>
      <c r="K158" s="357"/>
    </row>
    <row r="159" ht="15" customHeight="1">
      <c r="B159" s="363"/>
      <c r="C159" s="345"/>
      <c r="D159" s="345"/>
      <c r="E159" s="345"/>
      <c r="F159" s="345"/>
      <c r="G159" s="345"/>
      <c r="H159" s="345"/>
      <c r="I159" s="345"/>
      <c r="J159" s="345"/>
      <c r="K159" s="364"/>
    </row>
    <row r="160" ht="18.75" customHeight="1">
      <c r="B160" s="310"/>
      <c r="C160" s="314"/>
      <c r="D160" s="314"/>
      <c r="E160" s="314"/>
      <c r="F160" s="335"/>
      <c r="G160" s="314"/>
      <c r="H160" s="314"/>
      <c r="I160" s="314"/>
      <c r="J160" s="314"/>
      <c r="K160" s="310"/>
    </row>
    <row r="161" ht="18.75" customHeight="1">
      <c r="B161" s="321"/>
      <c r="C161" s="321"/>
      <c r="D161" s="321"/>
      <c r="E161" s="321"/>
      <c r="F161" s="321"/>
      <c r="G161" s="321"/>
      <c r="H161" s="321"/>
      <c r="I161" s="321"/>
      <c r="J161" s="321"/>
      <c r="K161" s="321"/>
    </row>
    <row r="162" ht="7.5" customHeight="1">
      <c r="B162" s="300"/>
      <c r="C162" s="301"/>
      <c r="D162" s="301"/>
      <c r="E162" s="301"/>
      <c r="F162" s="301"/>
      <c r="G162" s="301"/>
      <c r="H162" s="301"/>
      <c r="I162" s="301"/>
      <c r="J162" s="301"/>
      <c r="K162" s="302"/>
    </row>
    <row r="163" ht="45" customHeight="1">
      <c r="B163" s="303"/>
      <c r="C163" s="304" t="s">
        <v>700</v>
      </c>
      <c r="D163" s="304"/>
      <c r="E163" s="304"/>
      <c r="F163" s="304"/>
      <c r="G163" s="304"/>
      <c r="H163" s="304"/>
      <c r="I163" s="304"/>
      <c r="J163" s="304"/>
      <c r="K163" s="305"/>
    </row>
    <row r="164" ht="17.25" customHeight="1">
      <c r="B164" s="303"/>
      <c r="C164" s="328" t="s">
        <v>629</v>
      </c>
      <c r="D164" s="328"/>
      <c r="E164" s="328"/>
      <c r="F164" s="328" t="s">
        <v>630</v>
      </c>
      <c r="G164" s="365"/>
      <c r="H164" s="366" t="s">
        <v>128</v>
      </c>
      <c r="I164" s="366" t="s">
        <v>59</v>
      </c>
      <c r="J164" s="328" t="s">
        <v>631</v>
      </c>
      <c r="K164" s="305"/>
    </row>
    <row r="165" ht="17.25" customHeight="1">
      <c r="B165" s="306"/>
      <c r="C165" s="330" t="s">
        <v>632</v>
      </c>
      <c r="D165" s="330"/>
      <c r="E165" s="330"/>
      <c r="F165" s="331" t="s">
        <v>633</v>
      </c>
      <c r="G165" s="367"/>
      <c r="H165" s="368"/>
      <c r="I165" s="368"/>
      <c r="J165" s="330" t="s">
        <v>634</v>
      </c>
      <c r="K165" s="308"/>
    </row>
    <row r="166" ht="5.25" customHeight="1">
      <c r="B166" s="336"/>
      <c r="C166" s="333"/>
      <c r="D166" s="333"/>
      <c r="E166" s="333"/>
      <c r="F166" s="333"/>
      <c r="G166" s="334"/>
      <c r="H166" s="333"/>
      <c r="I166" s="333"/>
      <c r="J166" s="333"/>
      <c r="K166" s="357"/>
    </row>
    <row r="167" ht="15" customHeight="1">
      <c r="B167" s="336"/>
      <c r="C167" s="314" t="s">
        <v>638</v>
      </c>
      <c r="D167" s="314"/>
      <c r="E167" s="314"/>
      <c r="F167" s="335" t="s">
        <v>635</v>
      </c>
      <c r="G167" s="314"/>
      <c r="H167" s="314" t="s">
        <v>674</v>
      </c>
      <c r="I167" s="314" t="s">
        <v>637</v>
      </c>
      <c r="J167" s="314">
        <v>120</v>
      </c>
      <c r="K167" s="357"/>
    </row>
    <row r="168" ht="15" customHeight="1">
      <c r="B168" s="336"/>
      <c r="C168" s="314" t="s">
        <v>683</v>
      </c>
      <c r="D168" s="314"/>
      <c r="E168" s="314"/>
      <c r="F168" s="335" t="s">
        <v>635</v>
      </c>
      <c r="G168" s="314"/>
      <c r="H168" s="314" t="s">
        <v>684</v>
      </c>
      <c r="I168" s="314" t="s">
        <v>637</v>
      </c>
      <c r="J168" s="314" t="s">
        <v>685</v>
      </c>
      <c r="K168" s="357"/>
    </row>
    <row r="169" ht="15" customHeight="1">
      <c r="B169" s="336"/>
      <c r="C169" s="314" t="s">
        <v>86</v>
      </c>
      <c r="D169" s="314"/>
      <c r="E169" s="314"/>
      <c r="F169" s="335" t="s">
        <v>635</v>
      </c>
      <c r="G169" s="314"/>
      <c r="H169" s="314" t="s">
        <v>701</v>
      </c>
      <c r="I169" s="314" t="s">
        <v>637</v>
      </c>
      <c r="J169" s="314" t="s">
        <v>685</v>
      </c>
      <c r="K169" s="357"/>
    </row>
    <row r="170" ht="15" customHeight="1">
      <c r="B170" s="336"/>
      <c r="C170" s="314" t="s">
        <v>640</v>
      </c>
      <c r="D170" s="314"/>
      <c r="E170" s="314"/>
      <c r="F170" s="335" t="s">
        <v>641</v>
      </c>
      <c r="G170" s="314"/>
      <c r="H170" s="314" t="s">
        <v>701</v>
      </c>
      <c r="I170" s="314" t="s">
        <v>637</v>
      </c>
      <c r="J170" s="314">
        <v>50</v>
      </c>
      <c r="K170" s="357"/>
    </row>
    <row r="171" ht="15" customHeight="1">
      <c r="B171" s="336"/>
      <c r="C171" s="314" t="s">
        <v>643</v>
      </c>
      <c r="D171" s="314"/>
      <c r="E171" s="314"/>
      <c r="F171" s="335" t="s">
        <v>635</v>
      </c>
      <c r="G171" s="314"/>
      <c r="H171" s="314" t="s">
        <v>701</v>
      </c>
      <c r="I171" s="314" t="s">
        <v>645</v>
      </c>
      <c r="J171" s="314"/>
      <c r="K171" s="357"/>
    </row>
    <row r="172" ht="15" customHeight="1">
      <c r="B172" s="336"/>
      <c r="C172" s="314" t="s">
        <v>654</v>
      </c>
      <c r="D172" s="314"/>
      <c r="E172" s="314"/>
      <c r="F172" s="335" t="s">
        <v>641</v>
      </c>
      <c r="G172" s="314"/>
      <c r="H172" s="314" t="s">
        <v>701</v>
      </c>
      <c r="I172" s="314" t="s">
        <v>637</v>
      </c>
      <c r="J172" s="314">
        <v>50</v>
      </c>
      <c r="K172" s="357"/>
    </row>
    <row r="173" ht="15" customHeight="1">
      <c r="B173" s="336"/>
      <c r="C173" s="314" t="s">
        <v>662</v>
      </c>
      <c r="D173" s="314"/>
      <c r="E173" s="314"/>
      <c r="F173" s="335" t="s">
        <v>641</v>
      </c>
      <c r="G173" s="314"/>
      <c r="H173" s="314" t="s">
        <v>701</v>
      </c>
      <c r="I173" s="314" t="s">
        <v>637</v>
      </c>
      <c r="J173" s="314">
        <v>50</v>
      </c>
      <c r="K173" s="357"/>
    </row>
    <row r="174" ht="15" customHeight="1">
      <c r="B174" s="336"/>
      <c r="C174" s="314" t="s">
        <v>660</v>
      </c>
      <c r="D174" s="314"/>
      <c r="E174" s="314"/>
      <c r="F174" s="335" t="s">
        <v>641</v>
      </c>
      <c r="G174" s="314"/>
      <c r="H174" s="314" t="s">
        <v>701</v>
      </c>
      <c r="I174" s="314" t="s">
        <v>637</v>
      </c>
      <c r="J174" s="314">
        <v>50</v>
      </c>
      <c r="K174" s="357"/>
    </row>
    <row r="175" ht="15" customHeight="1">
      <c r="B175" s="336"/>
      <c r="C175" s="314" t="s">
        <v>127</v>
      </c>
      <c r="D175" s="314"/>
      <c r="E175" s="314"/>
      <c r="F175" s="335" t="s">
        <v>635</v>
      </c>
      <c r="G175" s="314"/>
      <c r="H175" s="314" t="s">
        <v>702</v>
      </c>
      <c r="I175" s="314" t="s">
        <v>703</v>
      </c>
      <c r="J175" s="314"/>
      <c r="K175" s="357"/>
    </row>
    <row r="176" ht="15" customHeight="1">
      <c r="B176" s="336"/>
      <c r="C176" s="314" t="s">
        <v>59</v>
      </c>
      <c r="D176" s="314"/>
      <c r="E176" s="314"/>
      <c r="F176" s="335" t="s">
        <v>635</v>
      </c>
      <c r="G176" s="314"/>
      <c r="H176" s="314" t="s">
        <v>704</v>
      </c>
      <c r="I176" s="314" t="s">
        <v>705</v>
      </c>
      <c r="J176" s="314">
        <v>1</v>
      </c>
      <c r="K176" s="357"/>
    </row>
    <row r="177" ht="15" customHeight="1">
      <c r="B177" s="336"/>
      <c r="C177" s="314" t="s">
        <v>55</v>
      </c>
      <c r="D177" s="314"/>
      <c r="E177" s="314"/>
      <c r="F177" s="335" t="s">
        <v>635</v>
      </c>
      <c r="G177" s="314"/>
      <c r="H177" s="314" t="s">
        <v>706</v>
      </c>
      <c r="I177" s="314" t="s">
        <v>637</v>
      </c>
      <c r="J177" s="314">
        <v>20</v>
      </c>
      <c r="K177" s="357"/>
    </row>
    <row r="178" ht="15" customHeight="1">
      <c r="B178" s="336"/>
      <c r="C178" s="314" t="s">
        <v>128</v>
      </c>
      <c r="D178" s="314"/>
      <c r="E178" s="314"/>
      <c r="F178" s="335" t="s">
        <v>635</v>
      </c>
      <c r="G178" s="314"/>
      <c r="H178" s="314" t="s">
        <v>707</v>
      </c>
      <c r="I178" s="314" t="s">
        <v>637</v>
      </c>
      <c r="J178" s="314">
        <v>255</v>
      </c>
      <c r="K178" s="357"/>
    </row>
    <row r="179" ht="15" customHeight="1">
      <c r="B179" s="336"/>
      <c r="C179" s="314" t="s">
        <v>129</v>
      </c>
      <c r="D179" s="314"/>
      <c r="E179" s="314"/>
      <c r="F179" s="335" t="s">
        <v>635</v>
      </c>
      <c r="G179" s="314"/>
      <c r="H179" s="314" t="s">
        <v>600</v>
      </c>
      <c r="I179" s="314" t="s">
        <v>637</v>
      </c>
      <c r="J179" s="314">
        <v>10</v>
      </c>
      <c r="K179" s="357"/>
    </row>
    <row r="180" ht="15" customHeight="1">
      <c r="B180" s="336"/>
      <c r="C180" s="314" t="s">
        <v>130</v>
      </c>
      <c r="D180" s="314"/>
      <c r="E180" s="314"/>
      <c r="F180" s="335" t="s">
        <v>635</v>
      </c>
      <c r="G180" s="314"/>
      <c r="H180" s="314" t="s">
        <v>708</v>
      </c>
      <c r="I180" s="314" t="s">
        <v>669</v>
      </c>
      <c r="J180" s="314"/>
      <c r="K180" s="357"/>
    </row>
    <row r="181" ht="15" customHeight="1">
      <c r="B181" s="336"/>
      <c r="C181" s="314" t="s">
        <v>709</v>
      </c>
      <c r="D181" s="314"/>
      <c r="E181" s="314"/>
      <c r="F181" s="335" t="s">
        <v>635</v>
      </c>
      <c r="G181" s="314"/>
      <c r="H181" s="314" t="s">
        <v>710</v>
      </c>
      <c r="I181" s="314" t="s">
        <v>669</v>
      </c>
      <c r="J181" s="314"/>
      <c r="K181" s="357"/>
    </row>
    <row r="182" ht="15" customHeight="1">
      <c r="B182" s="336"/>
      <c r="C182" s="314" t="s">
        <v>698</v>
      </c>
      <c r="D182" s="314"/>
      <c r="E182" s="314"/>
      <c r="F182" s="335" t="s">
        <v>635</v>
      </c>
      <c r="G182" s="314"/>
      <c r="H182" s="314" t="s">
        <v>711</v>
      </c>
      <c r="I182" s="314" t="s">
        <v>669</v>
      </c>
      <c r="J182" s="314"/>
      <c r="K182" s="357"/>
    </row>
    <row r="183" ht="15" customHeight="1">
      <c r="B183" s="336"/>
      <c r="C183" s="314" t="s">
        <v>132</v>
      </c>
      <c r="D183" s="314"/>
      <c r="E183" s="314"/>
      <c r="F183" s="335" t="s">
        <v>641</v>
      </c>
      <c r="G183" s="314"/>
      <c r="H183" s="314" t="s">
        <v>712</v>
      </c>
      <c r="I183" s="314" t="s">
        <v>637</v>
      </c>
      <c r="J183" s="314">
        <v>50</v>
      </c>
      <c r="K183" s="357"/>
    </row>
    <row r="184" ht="15" customHeight="1">
      <c r="B184" s="336"/>
      <c r="C184" s="314" t="s">
        <v>713</v>
      </c>
      <c r="D184" s="314"/>
      <c r="E184" s="314"/>
      <c r="F184" s="335" t="s">
        <v>641</v>
      </c>
      <c r="G184" s="314"/>
      <c r="H184" s="314" t="s">
        <v>714</v>
      </c>
      <c r="I184" s="314" t="s">
        <v>715</v>
      </c>
      <c r="J184" s="314"/>
      <c r="K184" s="357"/>
    </row>
    <row r="185" ht="15" customHeight="1">
      <c r="B185" s="336"/>
      <c r="C185" s="314" t="s">
        <v>716</v>
      </c>
      <c r="D185" s="314"/>
      <c r="E185" s="314"/>
      <c r="F185" s="335" t="s">
        <v>641</v>
      </c>
      <c r="G185" s="314"/>
      <c r="H185" s="314" t="s">
        <v>717</v>
      </c>
      <c r="I185" s="314" t="s">
        <v>715</v>
      </c>
      <c r="J185" s="314"/>
      <c r="K185" s="357"/>
    </row>
    <row r="186" ht="15" customHeight="1">
      <c r="B186" s="336"/>
      <c r="C186" s="314" t="s">
        <v>718</v>
      </c>
      <c r="D186" s="314"/>
      <c r="E186" s="314"/>
      <c r="F186" s="335" t="s">
        <v>641</v>
      </c>
      <c r="G186" s="314"/>
      <c r="H186" s="314" t="s">
        <v>719</v>
      </c>
      <c r="I186" s="314" t="s">
        <v>715</v>
      </c>
      <c r="J186" s="314"/>
      <c r="K186" s="357"/>
    </row>
    <row r="187" ht="15" customHeight="1">
      <c r="B187" s="336"/>
      <c r="C187" s="369" t="s">
        <v>720</v>
      </c>
      <c r="D187" s="314"/>
      <c r="E187" s="314"/>
      <c r="F187" s="335" t="s">
        <v>641</v>
      </c>
      <c r="G187" s="314"/>
      <c r="H187" s="314" t="s">
        <v>721</v>
      </c>
      <c r="I187" s="314" t="s">
        <v>722</v>
      </c>
      <c r="J187" s="370" t="s">
        <v>723</v>
      </c>
      <c r="K187" s="357"/>
    </row>
    <row r="188" ht="15" customHeight="1">
      <c r="B188" s="336"/>
      <c r="C188" s="320" t="s">
        <v>44</v>
      </c>
      <c r="D188" s="314"/>
      <c r="E188" s="314"/>
      <c r="F188" s="335" t="s">
        <v>635</v>
      </c>
      <c r="G188" s="314"/>
      <c r="H188" s="310" t="s">
        <v>724</v>
      </c>
      <c r="I188" s="314" t="s">
        <v>725</v>
      </c>
      <c r="J188" s="314"/>
      <c r="K188" s="357"/>
    </row>
    <row r="189" ht="15" customHeight="1">
      <c r="B189" s="336"/>
      <c r="C189" s="320" t="s">
        <v>726</v>
      </c>
      <c r="D189" s="314"/>
      <c r="E189" s="314"/>
      <c r="F189" s="335" t="s">
        <v>635</v>
      </c>
      <c r="G189" s="314"/>
      <c r="H189" s="314" t="s">
        <v>727</v>
      </c>
      <c r="I189" s="314" t="s">
        <v>669</v>
      </c>
      <c r="J189" s="314"/>
      <c r="K189" s="357"/>
    </row>
    <row r="190" ht="15" customHeight="1">
      <c r="B190" s="336"/>
      <c r="C190" s="320" t="s">
        <v>728</v>
      </c>
      <c r="D190" s="314"/>
      <c r="E190" s="314"/>
      <c r="F190" s="335" t="s">
        <v>635</v>
      </c>
      <c r="G190" s="314"/>
      <c r="H190" s="314" t="s">
        <v>729</v>
      </c>
      <c r="I190" s="314" t="s">
        <v>669</v>
      </c>
      <c r="J190" s="314"/>
      <c r="K190" s="357"/>
    </row>
    <row r="191" ht="15" customHeight="1">
      <c r="B191" s="336"/>
      <c r="C191" s="320" t="s">
        <v>730</v>
      </c>
      <c r="D191" s="314"/>
      <c r="E191" s="314"/>
      <c r="F191" s="335" t="s">
        <v>641</v>
      </c>
      <c r="G191" s="314"/>
      <c r="H191" s="314" t="s">
        <v>731</v>
      </c>
      <c r="I191" s="314" t="s">
        <v>669</v>
      </c>
      <c r="J191" s="314"/>
      <c r="K191" s="357"/>
    </row>
    <row r="192" ht="15" customHeight="1">
      <c r="B192" s="363"/>
      <c r="C192" s="371"/>
      <c r="D192" s="345"/>
      <c r="E192" s="345"/>
      <c r="F192" s="345"/>
      <c r="G192" s="345"/>
      <c r="H192" s="345"/>
      <c r="I192" s="345"/>
      <c r="J192" s="345"/>
      <c r="K192" s="364"/>
    </row>
    <row r="193" ht="18.75" customHeight="1">
      <c r="B193" s="310"/>
      <c r="C193" s="314"/>
      <c r="D193" s="314"/>
      <c r="E193" s="314"/>
      <c r="F193" s="335"/>
      <c r="G193" s="314"/>
      <c r="H193" s="314"/>
      <c r="I193" s="314"/>
      <c r="J193" s="314"/>
      <c r="K193" s="310"/>
    </row>
    <row r="194" ht="18.75" customHeight="1">
      <c r="B194" s="310"/>
      <c r="C194" s="314"/>
      <c r="D194" s="314"/>
      <c r="E194" s="314"/>
      <c r="F194" s="335"/>
      <c r="G194" s="314"/>
      <c r="H194" s="314"/>
      <c r="I194" s="314"/>
      <c r="J194" s="314"/>
      <c r="K194" s="310"/>
    </row>
    <row r="195" ht="18.75" customHeight="1">
      <c r="B195" s="321"/>
      <c r="C195" s="321"/>
      <c r="D195" s="321"/>
      <c r="E195" s="321"/>
      <c r="F195" s="321"/>
      <c r="G195" s="321"/>
      <c r="H195" s="321"/>
      <c r="I195" s="321"/>
      <c r="J195" s="321"/>
      <c r="K195" s="321"/>
    </row>
    <row r="196" ht="13.5">
      <c r="B196" s="300"/>
      <c r="C196" s="301"/>
      <c r="D196" s="301"/>
      <c r="E196" s="301"/>
      <c r="F196" s="301"/>
      <c r="G196" s="301"/>
      <c r="H196" s="301"/>
      <c r="I196" s="301"/>
      <c r="J196" s="301"/>
      <c r="K196" s="302"/>
    </row>
    <row r="197" ht="21">
      <c r="B197" s="303"/>
      <c r="C197" s="304" t="s">
        <v>732</v>
      </c>
      <c r="D197" s="304"/>
      <c r="E197" s="304"/>
      <c r="F197" s="304"/>
      <c r="G197" s="304"/>
      <c r="H197" s="304"/>
      <c r="I197" s="304"/>
      <c r="J197" s="304"/>
      <c r="K197" s="305"/>
    </row>
    <row r="198" ht="25.5" customHeight="1">
      <c r="B198" s="303"/>
      <c r="C198" s="372" t="s">
        <v>733</v>
      </c>
      <c r="D198" s="372"/>
      <c r="E198" s="372"/>
      <c r="F198" s="372" t="s">
        <v>734</v>
      </c>
      <c r="G198" s="373"/>
      <c r="H198" s="372" t="s">
        <v>735</v>
      </c>
      <c r="I198" s="372"/>
      <c r="J198" s="372"/>
      <c r="K198" s="305"/>
    </row>
    <row r="199" ht="5.25" customHeight="1">
      <c r="B199" s="336"/>
      <c r="C199" s="333"/>
      <c r="D199" s="333"/>
      <c r="E199" s="333"/>
      <c r="F199" s="333"/>
      <c r="G199" s="314"/>
      <c r="H199" s="333"/>
      <c r="I199" s="333"/>
      <c r="J199" s="333"/>
      <c r="K199" s="357"/>
    </row>
    <row r="200" ht="15" customHeight="1">
      <c r="B200" s="336"/>
      <c r="C200" s="314" t="s">
        <v>725</v>
      </c>
      <c r="D200" s="314"/>
      <c r="E200" s="314"/>
      <c r="F200" s="335" t="s">
        <v>45</v>
      </c>
      <c r="G200" s="314"/>
      <c r="H200" s="314" t="s">
        <v>736</v>
      </c>
      <c r="I200" s="314"/>
      <c r="J200" s="314"/>
      <c r="K200" s="357"/>
    </row>
    <row r="201" ht="15" customHeight="1">
      <c r="B201" s="336"/>
      <c r="C201" s="342"/>
      <c r="D201" s="314"/>
      <c r="E201" s="314"/>
      <c r="F201" s="335" t="s">
        <v>46</v>
      </c>
      <c r="G201" s="314"/>
      <c r="H201" s="314" t="s">
        <v>737</v>
      </c>
      <c r="I201" s="314"/>
      <c r="J201" s="314"/>
      <c r="K201" s="357"/>
    </row>
    <row r="202" ht="15" customHeight="1">
      <c r="B202" s="336"/>
      <c r="C202" s="342"/>
      <c r="D202" s="314"/>
      <c r="E202" s="314"/>
      <c r="F202" s="335" t="s">
        <v>49</v>
      </c>
      <c r="G202" s="314"/>
      <c r="H202" s="314" t="s">
        <v>738</v>
      </c>
      <c r="I202" s="314"/>
      <c r="J202" s="314"/>
      <c r="K202" s="357"/>
    </row>
    <row r="203" ht="15" customHeight="1">
      <c r="B203" s="336"/>
      <c r="C203" s="314"/>
      <c r="D203" s="314"/>
      <c r="E203" s="314"/>
      <c r="F203" s="335" t="s">
        <v>47</v>
      </c>
      <c r="G203" s="314"/>
      <c r="H203" s="314" t="s">
        <v>739</v>
      </c>
      <c r="I203" s="314"/>
      <c r="J203" s="314"/>
      <c r="K203" s="357"/>
    </row>
    <row r="204" ht="15" customHeight="1">
      <c r="B204" s="336"/>
      <c r="C204" s="314"/>
      <c r="D204" s="314"/>
      <c r="E204" s="314"/>
      <c r="F204" s="335" t="s">
        <v>48</v>
      </c>
      <c r="G204" s="314"/>
      <c r="H204" s="314" t="s">
        <v>740</v>
      </c>
      <c r="I204" s="314"/>
      <c r="J204" s="314"/>
      <c r="K204" s="357"/>
    </row>
    <row r="205" ht="15" customHeight="1">
      <c r="B205" s="336"/>
      <c r="C205" s="314"/>
      <c r="D205" s="314"/>
      <c r="E205" s="314"/>
      <c r="F205" s="335"/>
      <c r="G205" s="314"/>
      <c r="H205" s="314"/>
      <c r="I205" s="314"/>
      <c r="J205" s="314"/>
      <c r="K205" s="357"/>
    </row>
    <row r="206" ht="15" customHeight="1">
      <c r="B206" s="336"/>
      <c r="C206" s="314" t="s">
        <v>681</v>
      </c>
      <c r="D206" s="314"/>
      <c r="E206" s="314"/>
      <c r="F206" s="335" t="s">
        <v>80</v>
      </c>
      <c r="G206" s="314"/>
      <c r="H206" s="314" t="s">
        <v>741</v>
      </c>
      <c r="I206" s="314"/>
      <c r="J206" s="314"/>
      <c r="K206" s="357"/>
    </row>
    <row r="207" ht="15" customHeight="1">
      <c r="B207" s="336"/>
      <c r="C207" s="342"/>
      <c r="D207" s="314"/>
      <c r="E207" s="314"/>
      <c r="F207" s="335" t="s">
        <v>579</v>
      </c>
      <c r="G207" s="314"/>
      <c r="H207" s="314" t="s">
        <v>580</v>
      </c>
      <c r="I207" s="314"/>
      <c r="J207" s="314"/>
      <c r="K207" s="357"/>
    </row>
    <row r="208" ht="15" customHeight="1">
      <c r="B208" s="336"/>
      <c r="C208" s="314"/>
      <c r="D208" s="314"/>
      <c r="E208" s="314"/>
      <c r="F208" s="335" t="s">
        <v>577</v>
      </c>
      <c r="G208" s="314"/>
      <c r="H208" s="314" t="s">
        <v>742</v>
      </c>
      <c r="I208" s="314"/>
      <c r="J208" s="314"/>
      <c r="K208" s="357"/>
    </row>
    <row r="209" ht="15" customHeight="1">
      <c r="B209" s="374"/>
      <c r="C209" s="342"/>
      <c r="D209" s="342"/>
      <c r="E209" s="342"/>
      <c r="F209" s="335" t="s">
        <v>581</v>
      </c>
      <c r="G209" s="320"/>
      <c r="H209" s="361" t="s">
        <v>582</v>
      </c>
      <c r="I209" s="361"/>
      <c r="J209" s="361"/>
      <c r="K209" s="375"/>
    </row>
    <row r="210" ht="15" customHeight="1">
      <c r="B210" s="374"/>
      <c r="C210" s="342"/>
      <c r="D210" s="342"/>
      <c r="E210" s="342"/>
      <c r="F210" s="335" t="s">
        <v>583</v>
      </c>
      <c r="G210" s="320"/>
      <c r="H210" s="361" t="s">
        <v>743</v>
      </c>
      <c r="I210" s="361"/>
      <c r="J210" s="361"/>
      <c r="K210" s="375"/>
    </row>
    <row r="211" ht="15" customHeight="1">
      <c r="B211" s="374"/>
      <c r="C211" s="342"/>
      <c r="D211" s="342"/>
      <c r="E211" s="342"/>
      <c r="F211" s="376"/>
      <c r="G211" s="320"/>
      <c r="H211" s="377"/>
      <c r="I211" s="377"/>
      <c r="J211" s="377"/>
      <c r="K211" s="375"/>
    </row>
    <row r="212" ht="15" customHeight="1">
      <c r="B212" s="374"/>
      <c r="C212" s="314" t="s">
        <v>705</v>
      </c>
      <c r="D212" s="342"/>
      <c r="E212" s="342"/>
      <c r="F212" s="335">
        <v>1</v>
      </c>
      <c r="G212" s="320"/>
      <c r="H212" s="361" t="s">
        <v>744</v>
      </c>
      <c r="I212" s="361"/>
      <c r="J212" s="361"/>
      <c r="K212" s="375"/>
    </row>
    <row r="213" ht="15" customHeight="1">
      <c r="B213" s="374"/>
      <c r="C213" s="342"/>
      <c r="D213" s="342"/>
      <c r="E213" s="342"/>
      <c r="F213" s="335">
        <v>2</v>
      </c>
      <c r="G213" s="320"/>
      <c r="H213" s="361" t="s">
        <v>745</v>
      </c>
      <c r="I213" s="361"/>
      <c r="J213" s="361"/>
      <c r="K213" s="375"/>
    </row>
    <row r="214" ht="15" customHeight="1">
      <c r="B214" s="374"/>
      <c r="C214" s="342"/>
      <c r="D214" s="342"/>
      <c r="E214" s="342"/>
      <c r="F214" s="335">
        <v>3</v>
      </c>
      <c r="G214" s="320"/>
      <c r="H214" s="361" t="s">
        <v>746</v>
      </c>
      <c r="I214" s="361"/>
      <c r="J214" s="361"/>
      <c r="K214" s="375"/>
    </row>
    <row r="215" ht="15" customHeight="1">
      <c r="B215" s="374"/>
      <c r="C215" s="342"/>
      <c r="D215" s="342"/>
      <c r="E215" s="342"/>
      <c r="F215" s="335">
        <v>4</v>
      </c>
      <c r="G215" s="320"/>
      <c r="H215" s="361" t="s">
        <v>747</v>
      </c>
      <c r="I215" s="361"/>
      <c r="J215" s="361"/>
      <c r="K215" s="375"/>
    </row>
    <row r="216" ht="12.75" customHeight="1">
      <c r="B216" s="378"/>
      <c r="C216" s="379"/>
      <c r="D216" s="379"/>
      <c r="E216" s="379"/>
      <c r="F216" s="379"/>
      <c r="G216" s="379"/>
      <c r="H216" s="379"/>
      <c r="I216" s="379"/>
      <c r="J216" s="379"/>
      <c r="K216" s="380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vzd9-PC\vzd9</dc:creator>
  <cp:lastModifiedBy>vzd9-PC\vzd9</cp:lastModifiedBy>
  <dcterms:created xsi:type="dcterms:W3CDTF">2018-10-02T11:04:46Z</dcterms:created>
  <dcterms:modified xsi:type="dcterms:W3CDTF">2018-10-02T11:05:04Z</dcterms:modified>
</cp:coreProperties>
</file>